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Users/mac/Dropbox (GreenLearning)/GreenLearning Team Folder/GreenLearning/Programs/Green Economy/Carbon Markets/Program Materials/Activities/"/>
    </mc:Choice>
  </mc:AlternateContent>
  <xr:revisionPtr revIDLastSave="0" documentId="13_ncr:1_{FA467ADD-F5C4-614F-89FC-55B3AC4E795E}" xr6:coauthVersionLast="45" xr6:coauthVersionMax="45" xr10:uidLastSave="{00000000-0000-0000-0000-000000000000}"/>
  <bookViews>
    <workbookView xWindow="440" yWindow="460" windowWidth="25540" windowHeight="14460" xr2:uid="{00000000-000D-0000-FFFF-FFFF00000000}"/>
  </bookViews>
  <sheets>
    <sheet name="Rules" sheetId="3" r:id="rId1"/>
    <sheet name="Round 1" sheetId="1" r:id="rId2"/>
    <sheet name="Round 2" sheetId="2" r:id="rId3"/>
    <sheet name="Lists" sheetId="5"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2" l="1"/>
  <c r="I18" i="2"/>
  <c r="C15" i="2"/>
  <c r="C17" i="2"/>
  <c r="M20" i="1"/>
  <c r="H14" i="1"/>
  <c r="C11" i="1"/>
  <c r="O26" i="2" l="1"/>
  <c r="I20" i="2"/>
  <c r="O6" i="2"/>
  <c r="I6" i="2"/>
  <c r="J14" i="2" s="1"/>
  <c r="C6" i="2"/>
  <c r="D13" i="2" s="1"/>
  <c r="Q22" i="2"/>
  <c r="Q21" i="2"/>
  <c r="Q20" i="2"/>
  <c r="Q19" i="2"/>
  <c r="Q18" i="2"/>
  <c r="Q17" i="2"/>
  <c r="K17" i="2"/>
  <c r="Q16" i="2"/>
  <c r="K16" i="2"/>
  <c r="Q15" i="2"/>
  <c r="K15" i="2"/>
  <c r="Q14" i="2"/>
  <c r="K14" i="2"/>
  <c r="E14" i="2"/>
  <c r="Q13" i="2"/>
  <c r="K13" i="2"/>
  <c r="E13" i="2"/>
  <c r="Q12" i="2"/>
  <c r="K12" i="2"/>
  <c r="E12" i="2"/>
  <c r="Q11" i="2"/>
  <c r="K11" i="2"/>
  <c r="E11" i="2"/>
  <c r="Q10" i="2"/>
  <c r="K10" i="2"/>
  <c r="E10" i="2"/>
  <c r="E15" i="2" s="1"/>
  <c r="P6" i="2"/>
  <c r="J6" i="2"/>
  <c r="D6" i="2"/>
  <c r="D10" i="2" l="1"/>
  <c r="D11" i="2"/>
  <c r="D12" i="2"/>
  <c r="J13" i="2"/>
  <c r="J10" i="2"/>
  <c r="J11" i="2"/>
  <c r="J16" i="2"/>
  <c r="J12" i="2"/>
  <c r="J15" i="2"/>
  <c r="Q24" i="2"/>
  <c r="C22" i="2"/>
  <c r="D28" i="2" s="1"/>
  <c r="K18" i="2"/>
  <c r="J13" i="1"/>
  <c r="D15" i="2" l="1"/>
  <c r="J18" i="2"/>
  <c r="D9" i="1"/>
  <c r="E9" i="1"/>
  <c r="I12" i="1"/>
  <c r="J12" i="1"/>
  <c r="O14" i="1"/>
  <c r="O15" i="1"/>
  <c r="O16" i="1"/>
  <c r="O17" i="1"/>
  <c r="O18" i="1"/>
  <c r="O12" i="1"/>
  <c r="D2" i="1"/>
  <c r="D20" i="1"/>
  <c r="J7" i="1"/>
  <c r="J8" i="1"/>
  <c r="J9" i="1"/>
  <c r="J10" i="1"/>
  <c r="J11" i="1"/>
  <c r="O7" i="1"/>
  <c r="O8" i="1"/>
  <c r="O9" i="1"/>
  <c r="O10" i="1"/>
  <c r="O11" i="1"/>
  <c r="O13" i="1"/>
  <c r="O6" i="1"/>
  <c r="J6" i="1"/>
  <c r="E7" i="1"/>
  <c r="E8" i="1"/>
  <c r="E6" i="1"/>
  <c r="N2" i="1"/>
  <c r="I2" i="1"/>
  <c r="E10" i="1"/>
  <c r="D7" i="1"/>
  <c r="I7" i="1"/>
  <c r="D8" i="1"/>
  <c r="I6" i="1"/>
  <c r="D6" i="1"/>
  <c r="I9" i="1"/>
  <c r="I10" i="1"/>
  <c r="I11" i="1"/>
  <c r="I8" i="1"/>
  <c r="P21" i="2" l="1"/>
  <c r="P10" i="2"/>
  <c r="E23" i="2"/>
  <c r="P18" i="2"/>
  <c r="P15" i="2"/>
  <c r="P14" i="2"/>
  <c r="P13" i="2"/>
  <c r="E24" i="2"/>
  <c r="P22" i="2"/>
  <c r="P19" i="2"/>
  <c r="P17" i="2"/>
  <c r="P12" i="2"/>
  <c r="E22" i="2"/>
  <c r="P20" i="2"/>
  <c r="P16" i="2"/>
  <c r="P11" i="2"/>
  <c r="C25" i="2"/>
  <c r="J14" i="1"/>
  <c r="D11" i="1"/>
  <c r="E11" i="1"/>
  <c r="I14" i="1"/>
  <c r="O20" i="1"/>
  <c r="C19" i="1"/>
  <c r="P24" i="2" l="1"/>
  <c r="C26" i="2" s="1"/>
  <c r="D19" i="1"/>
  <c r="D18" i="1"/>
  <c r="R22" i="2" l="1"/>
  <c r="R19" i="2"/>
  <c r="R17" i="2"/>
  <c r="L16" i="2"/>
  <c r="R12" i="2"/>
  <c r="L11" i="2"/>
  <c r="F10" i="2"/>
  <c r="R20" i="2"/>
  <c r="R16" i="2"/>
  <c r="L14" i="2"/>
  <c r="L13" i="2"/>
  <c r="F12" i="2"/>
  <c r="R10" i="2"/>
  <c r="L10" i="2"/>
  <c r="F13" i="2"/>
  <c r="R15" i="2"/>
  <c r="L15" i="2"/>
  <c r="R13" i="2"/>
  <c r="F14" i="2"/>
  <c r="L17" i="2"/>
  <c r="R14" i="2"/>
  <c r="R18" i="2"/>
  <c r="R11" i="2"/>
  <c r="R21" i="2"/>
  <c r="F11" i="2"/>
  <c r="L12" i="2"/>
  <c r="N14" i="1"/>
  <c r="N16" i="1"/>
  <c r="N18" i="1"/>
  <c r="E20" i="1"/>
  <c r="N15" i="1"/>
  <c r="N17" i="1"/>
  <c r="N12" i="1"/>
  <c r="N10" i="1"/>
  <c r="N6" i="1"/>
  <c r="N8" i="1"/>
  <c r="N13" i="1"/>
  <c r="N11" i="1"/>
  <c r="N7" i="1"/>
  <c r="N9" i="1"/>
  <c r="E19" i="1"/>
  <c r="E18" i="1"/>
  <c r="D29" i="2" l="1"/>
  <c r="F15" i="2"/>
  <c r="L18" i="2"/>
  <c r="R24" i="2"/>
  <c r="N20" i="1"/>
</calcChain>
</file>

<file path=xl/sharedStrings.xml><?xml version="1.0" encoding="utf-8"?>
<sst xmlns="http://schemas.openxmlformats.org/spreadsheetml/2006/main" count="207" uniqueCount="105">
  <si>
    <t>Subsistance</t>
  </si>
  <si>
    <t>Lux Profits</t>
  </si>
  <si>
    <t>Int Profits</t>
  </si>
  <si>
    <t>Sub Profits</t>
  </si>
  <si>
    <t>Points of</t>
  </si>
  <si>
    <t>production</t>
  </si>
  <si>
    <t>Luxury</t>
  </si>
  <si>
    <t>Intermediate</t>
  </si>
  <si>
    <t xml:space="preserve"> production</t>
  </si>
  <si>
    <t>Xl</t>
  </si>
  <si>
    <t>Xs</t>
  </si>
  <si>
    <t>ns</t>
  </si>
  <si>
    <t>nl</t>
  </si>
  <si>
    <t>ntotal</t>
  </si>
  <si>
    <t>Total</t>
  </si>
  <si>
    <t>Pli = production for luxury producer i</t>
  </si>
  <si>
    <t>Pmi = production for intermediate producer i</t>
  </si>
  <si>
    <t>Psi = production for subsistence producer i</t>
  </si>
  <si>
    <t>nl = number of luxury players</t>
  </si>
  <si>
    <t>ns = number of subsistence players</t>
  </si>
  <si>
    <t>ntotal = number of players total</t>
  </si>
  <si>
    <t>nm = number of intermediate players</t>
  </si>
  <si>
    <t>nm</t>
  </si>
  <si>
    <t>Xm</t>
  </si>
  <si>
    <t>P = production value of the individual</t>
  </si>
  <si>
    <t>G = grade for the individual</t>
  </si>
  <si>
    <t>Xl = emissions production per unit for luxury players</t>
  </si>
  <si>
    <t>Xm = emissions production per unit for intermediate players</t>
  </si>
  <si>
    <t>Xs = emissions production per unit for subsistence players</t>
  </si>
  <si>
    <t>emissions generated</t>
  </si>
  <si>
    <t>L1</t>
  </si>
  <si>
    <t>L2</t>
  </si>
  <si>
    <t>I1</t>
  </si>
  <si>
    <t>I2</t>
  </si>
  <si>
    <t>S1</t>
  </si>
  <si>
    <t>S2</t>
  </si>
  <si>
    <t>S3</t>
  </si>
  <si>
    <t>S4</t>
  </si>
  <si>
    <t>S5</t>
  </si>
  <si>
    <t>S6</t>
  </si>
  <si>
    <t>S7</t>
  </si>
  <si>
    <t>S8</t>
  </si>
  <si>
    <t>S9</t>
  </si>
  <si>
    <t>L3</t>
  </si>
  <si>
    <t>L4</t>
  </si>
  <si>
    <t>I3</t>
  </si>
  <si>
    <t>I4</t>
  </si>
  <si>
    <t>I5</t>
  </si>
  <si>
    <t>I6</t>
  </si>
  <si>
    <t>S10</t>
  </si>
  <si>
    <t>S11</t>
  </si>
  <si>
    <t>ind</t>
  </si>
  <si>
    <t>group</t>
  </si>
  <si>
    <t>social</t>
  </si>
  <si>
    <t>Int</t>
  </si>
  <si>
    <t>Sub</t>
  </si>
  <si>
    <t>S12</t>
  </si>
  <si>
    <t>S13</t>
  </si>
  <si>
    <t>L7</t>
  </si>
  <si>
    <t>Points per Sale</t>
  </si>
  <si>
    <t xml:space="preserve">The Externalities Game (Susan Spierre, Arizona State University) </t>
  </si>
  <si>
    <t>Economy</t>
  </si>
  <si>
    <t>1 point per sale of unit</t>
  </si>
  <si>
    <t>0 - 240 production capacity per year for the entire group of economy producers</t>
  </si>
  <si>
    <t>5 points per sale of unit</t>
  </si>
  <si>
    <t>0 - 50 production capacity per year for the entire group of intermediate producers</t>
  </si>
  <si>
    <t>25 points per sale of unit</t>
  </si>
  <si>
    <t>1 - 10 production capacity per year for the entire group of luxury producers</t>
  </si>
  <si>
    <t>0.0025 tons of CO2 emissions per unit produced</t>
  </si>
  <si>
    <t>0 - 168 production capacity per year for the entire group of economy producers</t>
  </si>
  <si>
    <t>0.015 tons of CO2 emissions per unit produced</t>
  </si>
  <si>
    <t>0.1 tons of CO2 emissions per unit produced</t>
  </si>
  <si>
    <t xml:space="preserve">Production Plant Upgrade Decision: </t>
  </si>
  <si>
    <t>Yes</t>
  </si>
  <si>
    <t>YES/NO</t>
  </si>
  <si>
    <t>No</t>
  </si>
  <si>
    <t>Production Plant Upgrade Decision</t>
  </si>
  <si>
    <t>1 - 5 production capacity per year for the entire group of luxury producers</t>
  </si>
  <si>
    <t>0 - 30 production capacity per year for the entire group of intermediate producers</t>
  </si>
  <si>
    <t>Max Production =</t>
  </si>
  <si>
    <t>2 tons of CO2 emissions per unit produced</t>
  </si>
  <si>
    <t>4 tons of CO2 emissions per unit produced</t>
  </si>
  <si>
    <t>6 tons of CO2 emissions per unit produced</t>
  </si>
  <si>
    <t>X: Externality Exponent</t>
  </si>
  <si>
    <t>Players in the group</t>
  </si>
  <si>
    <t>Legend</t>
  </si>
  <si>
    <t>Round 1: Students will come up with their production decisions. The main goal is to earn maximum individual grades.</t>
  </si>
  <si>
    <t>Activity Description</t>
  </si>
  <si>
    <t>This activity has been modified  from the source provided above to cater to the need of this program.</t>
  </si>
  <si>
    <t>decrease in production capacity</t>
  </si>
  <si>
    <t>LEGEND</t>
  </si>
  <si>
    <t>Grade</t>
  </si>
  <si>
    <t>Producer profiles:</t>
  </si>
  <si>
    <t>E: Externalities Cost</t>
  </si>
  <si>
    <r>
      <rPr>
        <b/>
        <u/>
        <sz val="12"/>
        <color rgb="FF000000"/>
        <rFont val="Calibri (Body)"/>
      </rPr>
      <t xml:space="preserve">Game Synopsis: </t>
    </r>
    <r>
      <rPr>
        <sz val="12"/>
        <color rgb="FF000000"/>
        <rFont val="Calibri"/>
        <family val="2"/>
        <scheme val="minor"/>
      </rPr>
      <t>The class will be divided into 3 producer groups. Each producer group will play 2 rounds of the externality game.  In the first round, producers will produce units to maximize individual profit, without any consideration for the external costs (CO2 emissions) associated with the production. After 1 round of the game, residents of a city nearby that are external non-party to this market will provide important information regarding the effects of CO2 emissions on their health, as there are cases of individuals with pulmonary sickness caused by the CO2 emissions pollution. In response to this, the government imposes a tax on CO2 emissions which is determined by the externalities cost in this market, as such the overall externality cost of this market is determined by the production decisions of the individual producers and paid to the government after producers have made their production decisions. In round 2, given the externalities cost, players will now have to maximize grades, where each grade = points earned - externality cost. Before entering round 2, producers will be given the opportunity to make upgrades to their production plants in order to reduce emissions, which will require the producers to shut down their production plant for a certain period while the upgrades are taking place. The upgrades will reduce the CO2 emissions per unit produced. However, this upgrade will lead to the overall production capacity of the group to decrease from the original capacity. Players may end up paying a small tax on CO2 emissions if they all agree on what production levels to produce amongst all producer groups.</t>
    </r>
  </si>
  <si>
    <t>E = externalities costs to each player in the game to be paid in tax to the government after profit</t>
  </si>
  <si>
    <t>x = exponential calibration constant (the externality cost increases exponentially with production decisions)</t>
  </si>
  <si>
    <t>Profit = individual profit before externality cost</t>
  </si>
  <si>
    <t>Externality Cost</t>
  </si>
  <si>
    <t>Class Grade Average (With externality costs)</t>
  </si>
  <si>
    <t>Class Grade Average (Without externality cost)</t>
  </si>
  <si>
    <r>
      <rPr>
        <b/>
        <u/>
        <sz val="12"/>
        <color rgb="FF000000"/>
        <rFont val="Calibri (Body)"/>
      </rPr>
      <t xml:space="preserve">Round 2: </t>
    </r>
    <r>
      <rPr>
        <b/>
        <sz val="12"/>
        <color rgb="FF000000"/>
        <rFont val="Calibri"/>
        <family val="2"/>
        <scheme val="minor"/>
      </rPr>
      <t xml:space="preserve">
</t>
    </r>
    <r>
      <rPr>
        <sz val="12"/>
        <color rgb="FF000000"/>
        <rFont val="Calibri"/>
        <family val="2"/>
        <scheme val="minor"/>
      </rPr>
      <t xml:space="preserve">
Students will determine their production decisions. The main goal is to earn maximum grades as opposed to individual profits, as the grades will now include a tax to be paid to the government for generating CO2 emissions: 
i.e., grades earned = points per sale - social cost of externalities
Players are encouraged to talk to each other before determining their productions decisions. Remember, every player's production decision determines the tax paid collectively by all players for generating CO2 emissions.</t>
    </r>
  </si>
  <si>
    <r>
      <rPr>
        <b/>
        <u/>
        <sz val="12"/>
        <color rgb="FF000000"/>
        <rFont val="Calibri (Body)"/>
      </rPr>
      <t xml:space="preserve">Externality Event: 
</t>
    </r>
    <r>
      <rPr>
        <sz val="12"/>
        <color rgb="FF000000"/>
        <rFont val="Calibri"/>
        <family val="2"/>
        <scheme val="minor"/>
      </rPr>
      <t>Residents of a city nearby that are external non-party to this market provide important information regarding the effects of CO2 emissions on their health, as there are 5 cases of individuals in their city that have been struck with a pulmonary disease caused by CO2 emissions pollution.</t>
    </r>
  </si>
  <si>
    <r>
      <rPr>
        <b/>
        <u/>
        <sz val="12"/>
        <color rgb="FF000000"/>
        <rFont val="Calibri (Body)"/>
      </rPr>
      <t>Debrief</t>
    </r>
    <r>
      <rPr>
        <sz val="12"/>
        <color rgb="FF000000"/>
        <rFont val="Calibri"/>
        <family val="2"/>
        <scheme val="minor"/>
      </rPr>
      <t>: 
Using the Class Average Grade, demonstrate the difference of result with and without taking into account the externality cost. Using Backgrounder topic Market Failure and Government Intervention: Need for Climate Policy, reinforce the idea that the true cost of projects reflects externality costs. Talk about collective action and need for cooperation (for instance, experience of producer groups in coming to an agreed production decision). Use these findings from the experience of players to brainstorm the challenges that may be faced in meeting global agreements between different countries or between different provinces within same country or between different sectors of a market. Encourage students to propose strategies that worked for them in this game that may be utilized when determining policy solutions on a large scale with multiple stakeholder groups.</t>
    </r>
  </si>
  <si>
    <r>
      <rPr>
        <b/>
        <u/>
        <sz val="12"/>
        <color rgb="FF000000"/>
        <rFont val="Calibri (Body)"/>
      </rPr>
      <t xml:space="preserve">Producers Decision: </t>
    </r>
    <r>
      <rPr>
        <b/>
        <sz val="12"/>
        <color rgb="FF000000"/>
        <rFont val="Calibri"/>
        <family val="2"/>
        <scheme val="minor"/>
      </rPr>
      <t xml:space="preserve">
</t>
    </r>
    <r>
      <rPr>
        <sz val="12"/>
        <color rgb="FF000000"/>
        <rFont val="Calibri"/>
        <family val="2"/>
        <scheme val="minor"/>
      </rPr>
      <t>Producers are given an opportunity to shut down their production plant for upgrades, which will reduce the CO2 emissions per unit. However, this upgrade will lead to the overall production capacity of the group to decrease. If producers choose to make the upgrades, their new profiles will look as follows: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</si>
</sst>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2"/>
      <color theme="1"/>
      <name val="Calibri"/>
      <family val="2"/>
      <scheme val="minor"/>
    </font>
    <font>
      <b/>
      <sz val="11"/>
      <color indexed="8"/>
      <name val="Calibri"/>
      <family val="2"/>
    </font>
    <font>
      <b/>
      <u/>
      <sz val="11"/>
      <color indexed="8"/>
      <name val="Calibri"/>
      <family val="2"/>
    </font>
    <font>
      <sz val="10"/>
      <color indexed="63"/>
      <name val="Arial"/>
      <family val="2"/>
    </font>
    <font>
      <sz val="8"/>
      <name val="Calibri"/>
      <family val="2"/>
    </font>
    <font>
      <sz val="11"/>
      <color theme="0"/>
      <name val="Calibri"/>
      <family val="2"/>
      <scheme val="minor"/>
    </font>
    <font>
      <b/>
      <sz val="11"/>
      <color theme="0"/>
      <name val="Calibri"/>
      <family val="2"/>
    </font>
    <font>
      <sz val="11"/>
      <color theme="1" tint="4.9989318521683403E-2"/>
      <name val="Calibri"/>
      <family val="2"/>
      <scheme val="minor"/>
    </font>
    <font>
      <sz val="11"/>
      <name val="Calibri"/>
      <family val="2"/>
      <scheme val="minor"/>
    </font>
    <font>
      <u/>
      <sz val="11"/>
      <color theme="10"/>
      <name val="Calibri"/>
      <family val="2"/>
      <scheme val="minor"/>
    </font>
    <font>
      <sz val="10"/>
      <color theme="0"/>
      <name val="Arial"/>
      <family val="2"/>
    </font>
    <font>
      <b/>
      <sz val="11"/>
      <color theme="0"/>
      <name val="Calibri (Body)"/>
    </font>
    <font>
      <sz val="11"/>
      <color theme="0"/>
      <name val="Calibri (Body)"/>
    </font>
    <font>
      <b/>
      <sz val="11"/>
      <color theme="0"/>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6"/>
      <color theme="0"/>
      <name val="Calibri"/>
      <family val="2"/>
      <scheme val="minor"/>
    </font>
    <font>
      <u/>
      <sz val="12"/>
      <color theme="10"/>
      <name val="Calibri"/>
      <family val="2"/>
      <scheme val="minor"/>
    </font>
    <font>
      <i/>
      <sz val="12"/>
      <color theme="1"/>
      <name val="Calibri"/>
      <family val="2"/>
      <scheme val="minor"/>
    </font>
    <font>
      <sz val="12"/>
      <color rgb="FF000000"/>
      <name val="Calibri"/>
      <family val="2"/>
      <scheme val="minor"/>
    </font>
    <font>
      <b/>
      <sz val="12"/>
      <color rgb="FF000000"/>
      <name val="Calibri"/>
      <family val="2"/>
      <scheme val="minor"/>
    </font>
    <font>
      <b/>
      <u/>
      <sz val="12"/>
      <color theme="1"/>
      <name val="Calibri"/>
      <family val="2"/>
      <scheme val="minor"/>
    </font>
    <font>
      <b/>
      <u/>
      <sz val="12"/>
      <color rgb="FF000000"/>
      <name val="Calibri (Body)"/>
    </font>
  </fonts>
  <fills count="12">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2">
    <xf numFmtId="0" fontId="0" fillId="0" borderId="0"/>
    <xf numFmtId="0" fontId="10" fillId="0" borderId="0" applyNumberFormat="0" applyFill="0" applyBorder="0" applyAlignment="0" applyProtection="0"/>
  </cellStyleXfs>
  <cellXfs count="127">
    <xf numFmtId="0" fontId="0" fillId="0" borderId="0" xfId="0"/>
    <xf numFmtId="0" fontId="0" fillId="2" borderId="0" xfId="0" applyFill="1" applyAlignment="1">
      <alignment wrapText="1"/>
    </xf>
    <xf numFmtId="0" fontId="0" fillId="0" borderId="0" xfId="0" applyAlignment="1">
      <alignment wrapText="1"/>
    </xf>
    <xf numFmtId="0" fontId="2" fillId="2" borderId="0" xfId="0" applyFont="1" applyFill="1" applyAlignment="1">
      <alignment horizontal="right" wrapText="1"/>
    </xf>
    <xf numFmtId="0" fontId="7" fillId="2" borderId="0" xfId="0" applyFont="1" applyFill="1" applyAlignment="1">
      <alignment horizontal="right" wrapText="1"/>
    </xf>
    <xf numFmtId="0" fontId="6" fillId="2" borderId="0" xfId="0" applyFont="1" applyFill="1" applyAlignment="1">
      <alignment horizontal="right"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0" fillId="3" borderId="0" xfId="0" applyFill="1" applyAlignment="1">
      <alignment wrapText="1"/>
    </xf>
    <xf numFmtId="0" fontId="0" fillId="2" borderId="0" xfId="0" applyFill="1" applyAlignment="1">
      <alignment horizontal="center" vertical="center" wrapText="1"/>
    </xf>
    <xf numFmtId="0" fontId="0" fillId="3" borderId="0" xfId="0" applyFill="1"/>
    <xf numFmtId="0" fontId="3" fillId="0" borderId="0" xfId="0" applyFont="1" applyAlignment="1">
      <alignment horizontal="center" vertical="center" wrapText="1"/>
    </xf>
    <xf numFmtId="0" fontId="6" fillId="3" borderId="0" xfId="0" applyFont="1" applyFill="1" applyAlignment="1">
      <alignment horizontal="right"/>
    </xf>
    <xf numFmtId="0" fontId="6" fillId="2" borderId="0" xfId="0" applyFont="1" applyFill="1" applyAlignment="1">
      <alignment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wrapText="1"/>
    </xf>
    <xf numFmtId="0" fontId="2" fillId="6" borderId="1" xfId="0" applyFont="1" applyFill="1" applyBorder="1" applyAlignment="1">
      <alignment horizontal="center" vertical="center" wrapText="1"/>
    </xf>
    <xf numFmtId="0" fontId="0" fillId="6" borderId="1" xfId="0" applyFill="1" applyBorder="1" applyAlignment="1">
      <alignment wrapText="1"/>
    </xf>
    <xf numFmtId="0" fontId="9" fillId="3" borderId="0" xfId="0" applyFont="1" applyFill="1" applyAlignment="1">
      <alignment horizontal="right"/>
    </xf>
    <xf numFmtId="0" fontId="9" fillId="3" borderId="0" xfId="0" applyFont="1" applyFill="1"/>
    <xf numFmtId="0" fontId="6" fillId="8" borderId="0" xfId="0" applyFont="1" applyFill="1" applyAlignment="1">
      <alignment horizontal="right" wrapText="1"/>
    </xf>
    <xf numFmtId="0" fontId="0" fillId="0" borderId="0" xfId="0" applyFill="1" applyAlignment="1">
      <alignment horizontal="left" wrapText="1"/>
    </xf>
    <xf numFmtId="0" fontId="6" fillId="3" borderId="0" xfId="0" applyFont="1" applyFill="1"/>
    <xf numFmtId="0" fontId="6" fillId="3" borderId="2" xfId="0" applyFont="1" applyFill="1" applyBorder="1"/>
    <xf numFmtId="0" fontId="6" fillId="3" borderId="3" xfId="0" applyFont="1" applyFill="1" applyBorder="1" applyAlignment="1"/>
    <xf numFmtId="0" fontId="6" fillId="3" borderId="5" xfId="0" applyFont="1" applyFill="1" applyBorder="1" applyAlignment="1"/>
    <xf numFmtId="0" fontId="4" fillId="3" borderId="0" xfId="0" applyFont="1" applyFill="1"/>
    <xf numFmtId="0" fontId="11" fillId="3" borderId="0" xfId="0" applyFont="1" applyFill="1"/>
    <xf numFmtId="0" fontId="8" fillId="3" borderId="0" xfId="0" applyFont="1" applyFill="1" applyAlignment="1">
      <alignment wrapText="1"/>
    </xf>
    <xf numFmtId="0" fontId="8" fillId="3" borderId="0" xfId="0" applyFont="1" applyFill="1" applyAlignment="1">
      <alignment horizontal="center" wrapText="1"/>
    </xf>
    <xf numFmtId="1" fontId="8" fillId="3" borderId="0" xfId="0" applyNumberFormat="1" applyFont="1" applyFill="1" applyAlignment="1">
      <alignment horizontal="center" wrapText="1"/>
    </xf>
    <xf numFmtId="0" fontId="2" fillId="3" borderId="7" xfId="0" applyFont="1" applyFill="1" applyBorder="1" applyAlignment="1">
      <alignment horizontal="center" vertical="center" wrapText="1"/>
    </xf>
    <xf numFmtId="0" fontId="0" fillId="3" borderId="7" xfId="0" applyFill="1" applyBorder="1" applyAlignment="1">
      <alignment wrapText="1"/>
    </xf>
    <xf numFmtId="0" fontId="0" fillId="3" borderId="0" xfId="0" applyFill="1" applyBorder="1" applyAlignment="1">
      <alignment wrapText="1"/>
    </xf>
    <xf numFmtId="0" fontId="0" fillId="3" borderId="0" xfId="0" applyFill="1" applyBorder="1"/>
    <xf numFmtId="0" fontId="0" fillId="2" borderId="6" xfId="0" applyFill="1" applyBorder="1" applyAlignment="1">
      <alignment wrapText="1"/>
    </xf>
    <xf numFmtId="0" fontId="7" fillId="2" borderId="6" xfId="0" applyFont="1" applyFill="1" applyBorder="1" applyAlignment="1">
      <alignment horizontal="right" wrapText="1"/>
    </xf>
    <xf numFmtId="0" fontId="6" fillId="2" borderId="6" xfId="0" applyFont="1" applyFill="1" applyBorder="1" applyAlignment="1">
      <alignment horizontal="right" wrapText="1"/>
    </xf>
    <xf numFmtId="0" fontId="0" fillId="0" borderId="6" xfId="0" applyBorder="1" applyAlignment="1">
      <alignment wrapText="1"/>
    </xf>
    <xf numFmtId="0" fontId="2" fillId="5"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6" fillId="8" borderId="6" xfId="0" applyFont="1" applyFill="1" applyBorder="1" applyAlignment="1">
      <alignment horizontal="right" wrapText="1"/>
    </xf>
    <xf numFmtId="0" fontId="0" fillId="5" borderId="6" xfId="0" applyFill="1" applyBorder="1" applyAlignment="1">
      <alignment wrapText="1"/>
    </xf>
    <xf numFmtId="0" fontId="0" fillId="3" borderId="6" xfId="0" applyFill="1" applyBorder="1" applyAlignment="1">
      <alignment wrapText="1"/>
    </xf>
    <xf numFmtId="0" fontId="3" fillId="0" borderId="6" xfId="0" applyFont="1" applyBorder="1" applyAlignment="1">
      <alignment horizontal="center" vertical="center" wrapText="1"/>
    </xf>
    <xf numFmtId="0" fontId="8" fillId="3" borderId="6" xfId="0" applyFont="1" applyFill="1" applyBorder="1" applyAlignment="1">
      <alignment wrapText="1"/>
    </xf>
    <xf numFmtId="0" fontId="8" fillId="3" borderId="6" xfId="0" applyFont="1" applyFill="1" applyBorder="1" applyAlignment="1">
      <alignment horizontal="center" wrapText="1"/>
    </xf>
    <xf numFmtId="1" fontId="8" fillId="3" borderId="6" xfId="0" applyNumberFormat="1" applyFont="1" applyFill="1" applyBorder="1" applyAlignment="1">
      <alignment horizontal="center" wrapText="1"/>
    </xf>
    <xf numFmtId="0" fontId="6" fillId="3" borderId="6" xfId="0" applyFont="1" applyFill="1" applyBorder="1" applyAlignment="1">
      <alignment horizontal="right"/>
    </xf>
    <xf numFmtId="0" fontId="0" fillId="3" borderId="6" xfId="0" applyFill="1" applyBorder="1"/>
    <xf numFmtId="0" fontId="0" fillId="0" borderId="6" xfId="0" applyBorder="1" applyAlignment="1">
      <alignment horizontal="center" wrapText="1"/>
    </xf>
    <xf numFmtId="0" fontId="0" fillId="2" borderId="10" xfId="0" applyFill="1" applyBorder="1" applyAlignment="1">
      <alignment wrapText="1"/>
    </xf>
    <xf numFmtId="0" fontId="2" fillId="2" borderId="11" xfId="0" applyFont="1" applyFill="1" applyBorder="1" applyAlignment="1">
      <alignment horizontal="right" wrapText="1"/>
    </xf>
    <xf numFmtId="0" fontId="0" fillId="2" borderId="11" xfId="0" applyFill="1" applyBorder="1" applyAlignment="1">
      <alignment wrapText="1"/>
    </xf>
    <xf numFmtId="0" fontId="0" fillId="2" borderId="8" xfId="0" applyFill="1" applyBorder="1" applyAlignment="1">
      <alignment wrapText="1"/>
    </xf>
    <xf numFmtId="0" fontId="12" fillId="3"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7" fillId="2" borderId="10" xfId="0" applyFont="1" applyFill="1" applyBorder="1" applyAlignment="1">
      <alignment horizontal="right" wrapText="1"/>
    </xf>
    <xf numFmtId="0" fontId="6" fillId="2" borderId="10" xfId="0" applyFont="1" applyFill="1" applyBorder="1" applyAlignment="1">
      <alignment horizontal="right" wrapText="1"/>
    </xf>
    <xf numFmtId="0" fontId="6" fillId="2" borderId="6" xfId="0" applyFont="1" applyFill="1" applyBorder="1" applyAlignment="1">
      <alignment horizontal="right"/>
    </xf>
    <xf numFmtId="0" fontId="6" fillId="7" borderId="6" xfId="0" applyFont="1" applyFill="1" applyBorder="1" applyAlignment="1">
      <alignment horizontal="right"/>
    </xf>
    <xf numFmtId="0" fontId="14" fillId="4" borderId="9" xfId="0" applyFont="1" applyFill="1" applyBorder="1" applyAlignment="1">
      <alignment horizontal="center" vertical="center"/>
    </xf>
    <xf numFmtId="0" fontId="11" fillId="3" borderId="12" xfId="0" applyFont="1" applyFill="1" applyBorder="1"/>
    <xf numFmtId="0" fontId="0" fillId="3" borderId="13" xfId="0" applyFill="1" applyBorder="1" applyAlignment="1">
      <alignment wrapText="1"/>
    </xf>
    <xf numFmtId="0" fontId="6" fillId="3" borderId="14" xfId="0" applyFont="1" applyFill="1" applyBorder="1"/>
    <xf numFmtId="0" fontId="11" fillId="3" borderId="15" xfId="0" applyFont="1" applyFill="1" applyBorder="1"/>
    <xf numFmtId="0" fontId="6" fillId="3" borderId="16" xfId="0" applyFont="1" applyFill="1" applyBorder="1"/>
    <xf numFmtId="0" fontId="11" fillId="3" borderId="17" xfId="0" applyFont="1" applyFill="1" applyBorder="1"/>
    <xf numFmtId="0" fontId="0" fillId="3" borderId="18" xfId="0" applyFill="1" applyBorder="1" applyAlignment="1">
      <alignment wrapText="1"/>
    </xf>
    <xf numFmtId="0" fontId="6" fillId="3" borderId="19" xfId="0" applyFont="1" applyFill="1" applyBorder="1"/>
    <xf numFmtId="0" fontId="0" fillId="3" borderId="13" xfId="0" applyFill="1" applyBorder="1"/>
    <xf numFmtId="0" fontId="0" fillId="3" borderId="14" xfId="0" applyFill="1" applyBorder="1" applyAlignment="1">
      <alignment wrapText="1"/>
    </xf>
    <xf numFmtId="0" fontId="0" fillId="3" borderId="16" xfId="0" applyFill="1" applyBorder="1" applyAlignment="1">
      <alignment wrapText="1"/>
    </xf>
    <xf numFmtId="0" fontId="0" fillId="3" borderId="18" xfId="0" applyFill="1" applyBorder="1"/>
    <xf numFmtId="0" fontId="0" fillId="3" borderId="19" xfId="0" applyFill="1" applyBorder="1" applyAlignment="1">
      <alignment wrapText="1"/>
    </xf>
    <xf numFmtId="0" fontId="13" fillId="4" borderId="9" xfId="0" applyFont="1" applyFill="1" applyBorder="1" applyAlignment="1">
      <alignment horizontal="left" wrapText="1"/>
    </xf>
    <xf numFmtId="0" fontId="12" fillId="4" borderId="9" xfId="0" applyFont="1" applyFill="1" applyBorder="1" applyAlignment="1">
      <alignment horizontal="right" wrapText="1"/>
    </xf>
    <xf numFmtId="0" fontId="15" fillId="0" borderId="0" xfId="0" applyFont="1" applyAlignment="1">
      <alignment wrapText="1"/>
    </xf>
    <xf numFmtId="0" fontId="15" fillId="0" borderId="6" xfId="0" applyFont="1" applyBorder="1" applyAlignment="1">
      <alignment wrapText="1"/>
    </xf>
    <xf numFmtId="0" fontId="0" fillId="0" borderId="6" xfId="0" applyFill="1" applyBorder="1" applyAlignment="1">
      <alignment horizontal="right" wrapText="1"/>
    </xf>
    <xf numFmtId="0" fontId="14" fillId="4" borderId="9" xfId="0" applyFont="1" applyFill="1" applyBorder="1" applyAlignment="1">
      <alignment horizontal="right" vertical="center"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14" fillId="4" borderId="9" xfId="0" applyFont="1" applyFill="1" applyBorder="1" applyAlignment="1">
      <alignment horizontal="center" vertical="center" wrapText="1"/>
    </xf>
    <xf numFmtId="0" fontId="6" fillId="8" borderId="6" xfId="0" applyFont="1" applyFill="1" applyBorder="1" applyAlignment="1">
      <alignment horizontal="left" wrapText="1"/>
    </xf>
    <xf numFmtId="0" fontId="19" fillId="3" borderId="0" xfId="0" applyFont="1" applyFill="1"/>
    <xf numFmtId="0" fontId="16" fillId="11" borderId="0" xfId="0" applyFont="1" applyFill="1" applyAlignment="1">
      <alignment horizontal="left" vertical="center" indent="2"/>
    </xf>
    <xf numFmtId="0" fontId="1" fillId="0" borderId="0" xfId="0" applyFont="1"/>
    <xf numFmtId="0" fontId="20" fillId="0" borderId="0" xfId="1" applyFont="1"/>
    <xf numFmtId="0" fontId="21" fillId="0" borderId="0" xfId="1" applyFont="1"/>
    <xf numFmtId="0" fontId="23" fillId="9" borderId="0" xfId="0" applyFont="1" applyFill="1"/>
    <xf numFmtId="0" fontId="1" fillId="9" borderId="0" xfId="0" applyFont="1" applyFill="1"/>
    <xf numFmtId="0" fontId="23" fillId="5" borderId="0" xfId="0" applyFont="1" applyFill="1" applyAlignment="1">
      <alignment horizontal="left" vertical="top" wrapText="1"/>
    </xf>
    <xf numFmtId="0" fontId="23" fillId="10" borderId="0" xfId="0" applyFont="1" applyFill="1" applyAlignment="1">
      <alignment horizontal="left" vertical="top" wrapText="1"/>
    </xf>
    <xf numFmtId="0" fontId="18" fillId="3" borderId="0" xfId="0" applyFont="1" applyFill="1" applyAlignment="1">
      <alignment wrapText="1"/>
    </xf>
    <xf numFmtId="0" fontId="22" fillId="0" borderId="0" xfId="0" applyFont="1" applyBorder="1"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0" fontId="1" fillId="0" borderId="21" xfId="0" applyFont="1" applyBorder="1"/>
    <xf numFmtId="0" fontId="1" fillId="0" borderId="22" xfId="0" applyFont="1" applyBorder="1"/>
    <xf numFmtId="0" fontId="23" fillId="0" borderId="23" xfId="0" applyFont="1" applyBorder="1"/>
    <xf numFmtId="0" fontId="1" fillId="0" borderId="0" xfId="0" applyFont="1" applyBorder="1"/>
    <xf numFmtId="0" fontId="1" fillId="0" borderId="24" xfId="0" applyFont="1" applyBorder="1"/>
    <xf numFmtId="0" fontId="22" fillId="0" borderId="23" xfId="0" applyFont="1" applyBorder="1" applyAlignment="1">
      <alignment horizontal="left" indent="2"/>
    </xf>
    <xf numFmtId="0" fontId="22" fillId="0" borderId="25" xfId="0" applyFont="1" applyBorder="1" applyAlignment="1">
      <alignment horizontal="left" indent="2"/>
    </xf>
    <xf numFmtId="0" fontId="1" fillId="0" borderId="26" xfId="0" applyFont="1" applyBorder="1"/>
    <xf numFmtId="0" fontId="1" fillId="0" borderId="27" xfId="0" applyFont="1" applyBorder="1"/>
    <xf numFmtId="0" fontId="24" fillId="0" borderId="20" xfId="0" applyFont="1" applyBorder="1"/>
    <xf numFmtId="0" fontId="22" fillId="0" borderId="0" xfId="0" applyFont="1" applyBorder="1" applyAlignment="1">
      <alignment horizontal="left" indent="2"/>
    </xf>
    <xf numFmtId="0" fontId="23" fillId="9" borderId="0" xfId="0" applyFont="1" applyFill="1" applyAlignment="1">
      <alignment horizontal="left" vertical="top" wrapText="1"/>
    </xf>
    <xf numFmtId="0" fontId="17" fillId="0" borderId="0" xfId="0" applyFont="1"/>
    <xf numFmtId="0" fontId="22" fillId="9" borderId="0" xfId="0" applyFont="1" applyFill="1" applyAlignment="1">
      <alignment horizontal="left" vertical="top" wrapText="1"/>
    </xf>
    <xf numFmtId="0" fontId="22" fillId="9" borderId="0" xfId="0" applyFont="1" applyFill="1" applyAlignment="1">
      <alignment horizontal="left" vertical="top"/>
    </xf>
    <xf numFmtId="0" fontId="1" fillId="10" borderId="0" xfId="0" applyFont="1" applyFill="1"/>
    <xf numFmtId="0" fontId="23" fillId="10" borderId="0" xfId="0" applyFont="1" applyFill="1"/>
    <xf numFmtId="0" fontId="22" fillId="10" borderId="0" xfId="0" applyFont="1" applyFill="1" applyAlignment="1">
      <alignment horizontal="left" indent="2"/>
    </xf>
    <xf numFmtId="9" fontId="1" fillId="10" borderId="0" xfId="0" applyNumberFormat="1" applyFont="1"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erc.carleton.edu/introgeo/games/examples/6222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5B5BF-BA1C-AF41-8418-52717246C38C}">
  <dimension ref="A1:M55"/>
  <sheetViews>
    <sheetView showGridLines="0" tabSelected="1" topLeftCell="A52" workbookViewId="0">
      <selection activeCell="L59" sqref="L59"/>
    </sheetView>
  </sheetViews>
  <sheetFormatPr baseColWidth="10" defaultRowHeight="16"/>
  <cols>
    <col min="1" max="1" width="2.1640625" style="91" customWidth="1"/>
    <col min="2" max="12" width="10.83203125" style="91"/>
    <col min="13" max="13" width="18.83203125" style="91" customWidth="1"/>
    <col min="14" max="16384" width="10.83203125" style="91"/>
  </cols>
  <sheetData>
    <row r="1" spans="1:13" s="90" customFormat="1" ht="15">
      <c r="A1" s="90" t="s">
        <v>87</v>
      </c>
    </row>
    <row r="2" spans="1:13" s="90" customFormat="1" ht="15"/>
    <row r="4" spans="1:13">
      <c r="B4" s="92" t="s">
        <v>60</v>
      </c>
    </row>
    <row r="5" spans="1:13">
      <c r="B5" s="93" t="s">
        <v>88</v>
      </c>
    </row>
    <row r="6" spans="1:13">
      <c r="B6" s="92"/>
    </row>
    <row r="7" spans="1:13">
      <c r="B7" s="100" t="s">
        <v>94</v>
      </c>
      <c r="C7" s="101"/>
      <c r="D7" s="101"/>
      <c r="E7" s="101"/>
      <c r="F7" s="101"/>
      <c r="G7" s="101"/>
      <c r="H7" s="101"/>
      <c r="I7" s="101"/>
      <c r="J7" s="101"/>
      <c r="K7" s="101"/>
      <c r="L7" s="101"/>
      <c r="M7" s="102"/>
    </row>
    <row r="8" spans="1:13">
      <c r="B8" s="103"/>
      <c r="C8" s="99"/>
      <c r="D8" s="99"/>
      <c r="E8" s="99"/>
      <c r="F8" s="99"/>
      <c r="G8" s="99"/>
      <c r="H8" s="99"/>
      <c r="I8" s="99"/>
      <c r="J8" s="99"/>
      <c r="K8" s="99"/>
      <c r="L8" s="99"/>
      <c r="M8" s="104"/>
    </row>
    <row r="9" spans="1:13">
      <c r="B9" s="103"/>
      <c r="C9" s="99"/>
      <c r="D9" s="99"/>
      <c r="E9" s="99"/>
      <c r="F9" s="99"/>
      <c r="G9" s="99"/>
      <c r="H9" s="99"/>
      <c r="I9" s="99"/>
      <c r="J9" s="99"/>
      <c r="K9" s="99"/>
      <c r="L9" s="99"/>
      <c r="M9" s="104"/>
    </row>
    <row r="10" spans="1:13">
      <c r="B10" s="103"/>
      <c r="C10" s="99"/>
      <c r="D10" s="99"/>
      <c r="E10" s="99"/>
      <c r="F10" s="99"/>
      <c r="G10" s="99"/>
      <c r="H10" s="99"/>
      <c r="I10" s="99"/>
      <c r="J10" s="99"/>
      <c r="K10" s="99"/>
      <c r="L10" s="99"/>
      <c r="M10" s="104"/>
    </row>
    <row r="11" spans="1:13">
      <c r="B11" s="103"/>
      <c r="C11" s="99"/>
      <c r="D11" s="99"/>
      <c r="E11" s="99"/>
      <c r="F11" s="99"/>
      <c r="G11" s="99"/>
      <c r="H11" s="99"/>
      <c r="I11" s="99"/>
      <c r="J11" s="99"/>
      <c r="K11" s="99"/>
      <c r="L11" s="99"/>
      <c r="M11" s="104"/>
    </row>
    <row r="12" spans="1:13">
      <c r="B12" s="103"/>
      <c r="C12" s="99"/>
      <c r="D12" s="99"/>
      <c r="E12" s="99"/>
      <c r="F12" s="99"/>
      <c r="G12" s="99"/>
      <c r="H12" s="99"/>
      <c r="I12" s="99"/>
      <c r="J12" s="99"/>
      <c r="K12" s="99"/>
      <c r="L12" s="99"/>
      <c r="M12" s="104"/>
    </row>
    <row r="13" spans="1:13" ht="75" customHeight="1">
      <c r="B13" s="105"/>
      <c r="C13" s="106"/>
      <c r="D13" s="106"/>
      <c r="E13" s="106"/>
      <c r="F13" s="106"/>
      <c r="G13" s="106"/>
      <c r="H13" s="106"/>
      <c r="I13" s="106"/>
      <c r="J13" s="106"/>
      <c r="K13" s="106"/>
      <c r="L13" s="106"/>
      <c r="M13" s="107"/>
    </row>
    <row r="14" spans="1:13" customFormat="1" ht="15"/>
    <row r="15" spans="1:13">
      <c r="B15" s="117" t="s">
        <v>92</v>
      </c>
      <c r="C15" s="108"/>
      <c r="D15" s="108"/>
      <c r="E15" s="108"/>
      <c r="F15" s="108"/>
      <c r="G15" s="108"/>
      <c r="H15" s="108"/>
      <c r="I15" s="108"/>
      <c r="J15" s="108"/>
      <c r="K15" s="108"/>
      <c r="L15" s="108"/>
      <c r="M15" s="109"/>
    </row>
    <row r="16" spans="1:13">
      <c r="B16" s="110" t="s">
        <v>61</v>
      </c>
      <c r="C16" s="111"/>
      <c r="D16" s="111"/>
      <c r="E16" s="111"/>
      <c r="F16" s="111"/>
      <c r="G16" s="111"/>
      <c r="H16" s="111"/>
      <c r="I16" s="111"/>
      <c r="J16" s="111"/>
      <c r="K16" s="111"/>
      <c r="L16" s="111"/>
      <c r="M16" s="112"/>
    </row>
    <row r="17" spans="2:13">
      <c r="B17" s="113" t="s">
        <v>80</v>
      </c>
      <c r="C17" s="111"/>
      <c r="D17" s="111"/>
      <c r="E17" s="111"/>
      <c r="F17" s="111"/>
      <c r="G17" s="111"/>
      <c r="H17" s="111"/>
      <c r="I17" s="111"/>
      <c r="J17" s="111"/>
      <c r="K17" s="111"/>
      <c r="L17" s="111"/>
      <c r="M17" s="112"/>
    </row>
    <row r="18" spans="2:13">
      <c r="B18" s="113" t="s">
        <v>62</v>
      </c>
      <c r="C18" s="111"/>
      <c r="D18" s="111"/>
      <c r="E18" s="111"/>
      <c r="F18" s="111"/>
      <c r="G18" s="111"/>
      <c r="H18" s="111"/>
      <c r="I18" s="111"/>
      <c r="J18" s="111"/>
      <c r="K18" s="111"/>
      <c r="L18" s="111"/>
      <c r="M18" s="112"/>
    </row>
    <row r="19" spans="2:13">
      <c r="B19" s="113" t="s">
        <v>63</v>
      </c>
      <c r="C19" s="111"/>
      <c r="D19" s="111"/>
      <c r="E19" s="111"/>
      <c r="F19" s="111"/>
      <c r="G19" s="111"/>
      <c r="H19" s="111"/>
      <c r="I19" s="111"/>
      <c r="J19" s="111"/>
      <c r="K19" s="111"/>
      <c r="L19" s="111"/>
      <c r="M19" s="112"/>
    </row>
    <row r="20" spans="2:13">
      <c r="B20" s="110" t="s">
        <v>7</v>
      </c>
      <c r="C20" s="111"/>
      <c r="D20" s="111"/>
      <c r="E20" s="111"/>
      <c r="F20" s="111"/>
      <c r="G20" s="111"/>
      <c r="H20" s="111"/>
      <c r="I20" s="111"/>
      <c r="J20" s="111"/>
      <c r="K20" s="111"/>
      <c r="L20" s="111"/>
      <c r="M20" s="112"/>
    </row>
    <row r="21" spans="2:13">
      <c r="B21" s="113" t="s">
        <v>81</v>
      </c>
      <c r="C21" s="111"/>
      <c r="D21" s="111"/>
      <c r="E21" s="111"/>
      <c r="F21" s="111"/>
      <c r="G21" s="111"/>
      <c r="H21" s="111"/>
      <c r="I21" s="111"/>
      <c r="J21" s="111"/>
      <c r="K21" s="111"/>
      <c r="L21" s="111"/>
      <c r="M21" s="112"/>
    </row>
    <row r="22" spans="2:13">
      <c r="B22" s="113" t="s">
        <v>64</v>
      </c>
      <c r="C22" s="111"/>
      <c r="D22" s="111"/>
      <c r="E22" s="111"/>
      <c r="F22" s="111"/>
      <c r="G22" s="111"/>
      <c r="H22" s="111"/>
      <c r="I22" s="111"/>
      <c r="J22" s="111"/>
      <c r="K22" s="111"/>
      <c r="L22" s="111"/>
      <c r="M22" s="112"/>
    </row>
    <row r="23" spans="2:13">
      <c r="B23" s="113" t="s">
        <v>65</v>
      </c>
      <c r="C23" s="111"/>
      <c r="D23" s="111"/>
      <c r="E23" s="111"/>
      <c r="F23" s="111"/>
      <c r="G23" s="111"/>
      <c r="H23" s="111"/>
      <c r="I23" s="111"/>
      <c r="J23" s="111"/>
      <c r="K23" s="111"/>
      <c r="L23" s="111"/>
      <c r="M23" s="112"/>
    </row>
    <row r="24" spans="2:13">
      <c r="B24" s="110" t="s">
        <v>6</v>
      </c>
      <c r="C24" s="111"/>
      <c r="D24" s="111"/>
      <c r="E24" s="111"/>
      <c r="F24" s="111"/>
      <c r="G24" s="111"/>
      <c r="H24" s="111"/>
      <c r="I24" s="111"/>
      <c r="J24" s="111"/>
      <c r="K24" s="111"/>
      <c r="L24" s="111"/>
      <c r="M24" s="112"/>
    </row>
    <row r="25" spans="2:13">
      <c r="B25" s="113" t="s">
        <v>82</v>
      </c>
      <c r="C25" s="111"/>
      <c r="D25" s="111"/>
      <c r="E25" s="111"/>
      <c r="F25" s="111"/>
      <c r="G25" s="111"/>
      <c r="H25" s="111"/>
      <c r="I25" s="111"/>
      <c r="J25" s="111"/>
      <c r="K25" s="111"/>
      <c r="L25" s="111"/>
      <c r="M25" s="112"/>
    </row>
    <row r="26" spans="2:13">
      <c r="B26" s="113" t="s">
        <v>66</v>
      </c>
      <c r="C26" s="111"/>
      <c r="D26" s="111"/>
      <c r="E26" s="111"/>
      <c r="F26" s="111"/>
      <c r="G26" s="111"/>
      <c r="H26" s="111"/>
      <c r="I26" s="111"/>
      <c r="J26" s="111"/>
      <c r="K26" s="111"/>
      <c r="L26" s="111"/>
      <c r="M26" s="112"/>
    </row>
    <row r="27" spans="2:13">
      <c r="B27" s="114" t="s">
        <v>67</v>
      </c>
      <c r="C27" s="115"/>
      <c r="D27" s="115"/>
      <c r="E27" s="115"/>
      <c r="F27" s="115"/>
      <c r="G27" s="115"/>
      <c r="H27" s="115"/>
      <c r="I27" s="115"/>
      <c r="J27" s="115"/>
      <c r="K27" s="115"/>
      <c r="L27" s="115"/>
      <c r="M27" s="116"/>
    </row>
    <row r="28" spans="2:13">
      <c r="B28" s="118"/>
      <c r="C28" s="111"/>
      <c r="D28" s="111"/>
      <c r="E28" s="111"/>
      <c r="F28" s="111"/>
      <c r="G28" s="111"/>
      <c r="H28" s="111"/>
      <c r="I28" s="111"/>
      <c r="J28" s="111"/>
      <c r="K28" s="111"/>
      <c r="L28" s="111"/>
      <c r="M28" s="111"/>
    </row>
    <row r="30" spans="2:13" s="95" customFormat="1">
      <c r="B30" s="94" t="s">
        <v>86</v>
      </c>
    </row>
    <row r="32" spans="2:13">
      <c r="B32" s="96" t="s">
        <v>102</v>
      </c>
      <c r="C32" s="96"/>
      <c r="D32" s="96"/>
      <c r="E32" s="96"/>
      <c r="F32" s="96"/>
      <c r="G32" s="96"/>
      <c r="H32" s="96"/>
      <c r="I32" s="96"/>
      <c r="J32" s="96"/>
      <c r="K32" s="96"/>
      <c r="L32" s="96"/>
      <c r="M32" s="96"/>
    </row>
    <row r="33" spans="2:13">
      <c r="B33" s="96"/>
      <c r="C33" s="96"/>
      <c r="D33" s="96"/>
      <c r="E33" s="96"/>
      <c r="F33" s="96"/>
      <c r="G33" s="96"/>
      <c r="H33" s="96"/>
      <c r="I33" s="96"/>
      <c r="J33" s="96"/>
      <c r="K33" s="96"/>
      <c r="L33" s="96"/>
      <c r="M33" s="96"/>
    </row>
    <row r="34" spans="2:13" ht="47" customHeight="1">
      <c r="B34" s="96"/>
      <c r="C34" s="96"/>
      <c r="D34" s="96"/>
      <c r="E34" s="96"/>
      <c r="F34" s="96"/>
      <c r="G34" s="96"/>
      <c r="H34" s="96"/>
      <c r="I34" s="96"/>
      <c r="J34" s="96"/>
      <c r="K34" s="96"/>
      <c r="L34" s="96"/>
      <c r="M34" s="96"/>
    </row>
    <row r="36" spans="2:13">
      <c r="B36" s="97" t="s">
        <v>104</v>
      </c>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ht="37" customHeight="1">
      <c r="B38" s="97"/>
      <c r="C38" s="97"/>
      <c r="D38" s="97"/>
      <c r="E38" s="97"/>
      <c r="F38" s="97"/>
      <c r="G38" s="97"/>
      <c r="H38" s="97"/>
      <c r="I38" s="97"/>
      <c r="J38" s="97"/>
      <c r="K38" s="97"/>
      <c r="L38" s="97"/>
      <c r="M38" s="97"/>
    </row>
    <row r="39" spans="2:13">
      <c r="B39" s="124" t="s">
        <v>61</v>
      </c>
      <c r="C39" s="123"/>
      <c r="D39" s="123"/>
      <c r="E39" s="123"/>
      <c r="F39" s="123"/>
      <c r="G39" s="123"/>
      <c r="H39" s="123"/>
      <c r="I39" s="123"/>
      <c r="J39" s="123"/>
      <c r="K39" s="123"/>
      <c r="L39" s="123"/>
      <c r="M39" s="123"/>
    </row>
    <row r="40" spans="2:13">
      <c r="B40" s="125" t="s">
        <v>68</v>
      </c>
      <c r="C40" s="123"/>
      <c r="D40" s="123"/>
      <c r="E40" s="123"/>
      <c r="F40" s="123"/>
      <c r="G40" s="123"/>
      <c r="H40" s="123"/>
      <c r="I40" s="123"/>
      <c r="J40" s="123"/>
      <c r="K40" s="123"/>
      <c r="L40" s="123"/>
      <c r="M40" s="123"/>
    </row>
    <row r="41" spans="2:13">
      <c r="B41" s="125" t="s">
        <v>62</v>
      </c>
      <c r="C41" s="123"/>
      <c r="D41" s="123"/>
      <c r="E41" s="123"/>
      <c r="F41" s="123"/>
      <c r="G41" s="123"/>
      <c r="H41" s="123"/>
      <c r="I41" s="123"/>
      <c r="J41" s="123"/>
      <c r="K41" s="123"/>
      <c r="L41" s="123"/>
      <c r="M41" s="123"/>
    </row>
    <row r="42" spans="2:13">
      <c r="B42" s="125" t="s">
        <v>69</v>
      </c>
      <c r="C42" s="123"/>
      <c r="D42" s="123"/>
      <c r="E42" s="123"/>
      <c r="F42" s="123"/>
      <c r="G42" s="123"/>
      <c r="H42" s="123"/>
      <c r="I42" s="126">
        <v>0.7</v>
      </c>
      <c r="J42" s="123" t="s">
        <v>89</v>
      </c>
      <c r="K42" s="123"/>
      <c r="L42" s="123"/>
      <c r="M42" s="123"/>
    </row>
    <row r="43" spans="2:13">
      <c r="B43" s="124" t="s">
        <v>7</v>
      </c>
      <c r="C43" s="123"/>
      <c r="D43" s="123"/>
      <c r="E43" s="123"/>
      <c r="F43" s="123"/>
      <c r="G43" s="123"/>
      <c r="H43" s="123"/>
      <c r="I43" s="123"/>
      <c r="J43" s="123"/>
      <c r="K43" s="123"/>
      <c r="L43" s="123"/>
      <c r="M43" s="123"/>
    </row>
    <row r="44" spans="2:13">
      <c r="B44" s="125" t="s">
        <v>70</v>
      </c>
      <c r="C44" s="123"/>
      <c r="D44" s="123"/>
      <c r="E44" s="123"/>
      <c r="F44" s="123"/>
      <c r="G44" s="123"/>
      <c r="H44" s="123"/>
      <c r="I44" s="123"/>
      <c r="J44" s="123"/>
      <c r="K44" s="123"/>
      <c r="L44" s="123"/>
      <c r="M44" s="123"/>
    </row>
    <row r="45" spans="2:13">
      <c r="B45" s="125" t="s">
        <v>64</v>
      </c>
      <c r="C45" s="123"/>
      <c r="D45" s="123"/>
      <c r="E45" s="123"/>
      <c r="F45" s="123"/>
      <c r="G45" s="123"/>
      <c r="H45" s="123"/>
      <c r="I45" s="123"/>
      <c r="J45" s="123"/>
      <c r="K45" s="123"/>
      <c r="L45" s="123"/>
      <c r="M45" s="123"/>
    </row>
    <row r="46" spans="2:13">
      <c r="B46" s="125" t="s">
        <v>78</v>
      </c>
      <c r="C46" s="123"/>
      <c r="D46" s="123"/>
      <c r="E46" s="123"/>
      <c r="F46" s="123"/>
      <c r="G46" s="123"/>
      <c r="H46" s="123"/>
      <c r="I46" s="126">
        <v>0.6</v>
      </c>
      <c r="J46" s="123" t="s">
        <v>89</v>
      </c>
      <c r="K46" s="123"/>
      <c r="L46" s="123"/>
      <c r="M46" s="123"/>
    </row>
    <row r="47" spans="2:13">
      <c r="B47" s="124" t="s">
        <v>6</v>
      </c>
      <c r="C47" s="123"/>
      <c r="D47" s="123"/>
      <c r="E47" s="123"/>
      <c r="F47" s="123"/>
      <c r="G47" s="123"/>
      <c r="H47" s="123"/>
      <c r="I47" s="123"/>
      <c r="J47" s="123"/>
      <c r="K47" s="123"/>
      <c r="L47" s="123"/>
      <c r="M47" s="123"/>
    </row>
    <row r="48" spans="2:13">
      <c r="B48" s="125" t="s">
        <v>71</v>
      </c>
      <c r="C48" s="123"/>
      <c r="D48" s="123"/>
      <c r="E48" s="123"/>
      <c r="F48" s="123"/>
      <c r="G48" s="123"/>
      <c r="H48" s="123"/>
      <c r="I48" s="123"/>
      <c r="J48" s="123"/>
      <c r="K48" s="123"/>
      <c r="L48" s="123"/>
      <c r="M48" s="123"/>
    </row>
    <row r="49" spans="2:13">
      <c r="B49" s="125" t="s">
        <v>66</v>
      </c>
      <c r="C49" s="123"/>
      <c r="D49" s="123"/>
      <c r="E49" s="123"/>
      <c r="F49" s="123"/>
      <c r="G49" s="123"/>
      <c r="H49" s="123"/>
      <c r="I49" s="123"/>
      <c r="J49" s="123"/>
      <c r="K49" s="123"/>
      <c r="L49" s="123"/>
      <c r="M49" s="123"/>
    </row>
    <row r="50" spans="2:13">
      <c r="B50" s="125" t="s">
        <v>77</v>
      </c>
      <c r="C50" s="123"/>
      <c r="D50" s="123"/>
      <c r="E50" s="123"/>
      <c r="F50" s="123"/>
      <c r="G50" s="123"/>
      <c r="H50" s="123"/>
      <c r="I50" s="126">
        <v>0.5</v>
      </c>
      <c r="J50" s="123" t="s">
        <v>89</v>
      </c>
      <c r="K50" s="123"/>
      <c r="L50" s="123"/>
      <c r="M50" s="123"/>
    </row>
    <row r="52" spans="2:13" s="95" customFormat="1" ht="134" customHeight="1">
      <c r="B52" s="119" t="s">
        <v>101</v>
      </c>
      <c r="C52" s="119"/>
      <c r="D52" s="119"/>
      <c r="E52" s="119"/>
      <c r="F52" s="119"/>
      <c r="G52" s="119"/>
      <c r="H52" s="119"/>
      <c r="I52" s="119"/>
      <c r="J52" s="119"/>
      <c r="K52" s="119"/>
      <c r="L52" s="119"/>
      <c r="M52" s="119"/>
    </row>
    <row r="54" spans="2:13" s="95" customFormat="1" ht="180" customHeight="1">
      <c r="B54" s="121" t="s">
        <v>103</v>
      </c>
      <c r="C54" s="122"/>
      <c r="D54" s="122"/>
      <c r="E54" s="122"/>
      <c r="F54" s="122"/>
      <c r="G54" s="122"/>
      <c r="H54" s="122"/>
      <c r="I54" s="122"/>
      <c r="J54" s="122"/>
      <c r="K54" s="122"/>
      <c r="L54" s="122"/>
      <c r="M54" s="122"/>
    </row>
    <row r="55" spans="2:13">
      <c r="B55" s="120"/>
    </row>
  </sheetData>
  <mergeCells count="6">
    <mergeCell ref="B54:M54"/>
    <mergeCell ref="B7:M13"/>
    <mergeCell ref="B32:M34"/>
    <mergeCell ref="B36:M38"/>
    <mergeCell ref="A1:XFD2"/>
    <mergeCell ref="B52:M52"/>
  </mergeCells>
  <hyperlinks>
    <hyperlink ref="B4" r:id="rId1" display="https://serc.carleton.edu/introgeo/games/examples/62222.html" xr:uid="{1D5409B0-1A83-F542-9FD1-BD564C2C02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5"/>
  <sheetViews>
    <sheetView showGridLines="0" zoomScaleNormal="75" workbookViewId="0">
      <selection activeCell="G32" sqref="G32"/>
    </sheetView>
  </sheetViews>
  <sheetFormatPr baseColWidth="10" defaultColWidth="8.83203125" defaultRowHeight="15"/>
  <cols>
    <col min="1" max="1" width="8.83203125" style="10"/>
    <col min="2" max="2" width="10" style="10" customWidth="1"/>
    <col min="3" max="3" width="21.33203125" style="10" customWidth="1"/>
    <col min="4" max="4" width="15.33203125" style="10" customWidth="1"/>
    <col min="5" max="5" width="15.6640625" style="10" customWidth="1"/>
    <col min="6" max="6" width="4.5" style="10" customWidth="1"/>
    <col min="7" max="7" width="10.5" style="12" customWidth="1"/>
    <col min="8" max="8" width="12.6640625" style="10" bestFit="1" customWidth="1"/>
    <col min="9" max="9" width="12" style="10" customWidth="1"/>
    <col min="10" max="10" width="12.33203125" style="10" customWidth="1"/>
    <col min="11" max="11" width="4.83203125" style="10" customWidth="1"/>
    <col min="12" max="12" width="11.5" style="12" customWidth="1"/>
    <col min="13" max="13" width="12.33203125" style="10" customWidth="1"/>
    <col min="14" max="14" width="14" style="10" customWidth="1"/>
    <col min="15" max="15" width="10.1640625" style="10" customWidth="1"/>
    <col min="16" max="16" width="10.33203125" style="10" customWidth="1"/>
    <col min="17" max="17" width="8.83203125" style="10"/>
    <col min="18" max="18" width="12" style="10" bestFit="1" customWidth="1"/>
    <col min="19" max="19" width="13.33203125" style="10" bestFit="1" customWidth="1"/>
    <col min="20" max="16384" width="8.83203125" style="10"/>
  </cols>
  <sheetData>
    <row r="1" spans="2:17" s="8" customFormat="1" ht="32">
      <c r="B1" s="54"/>
      <c r="C1" s="58" t="s">
        <v>9</v>
      </c>
      <c r="D1" s="58" t="s">
        <v>12</v>
      </c>
      <c r="E1" s="59" t="s">
        <v>59</v>
      </c>
      <c r="F1" s="55"/>
      <c r="G1" s="60"/>
      <c r="H1" s="58" t="s">
        <v>23</v>
      </c>
      <c r="I1" s="58" t="s">
        <v>22</v>
      </c>
      <c r="J1" s="59" t="s">
        <v>59</v>
      </c>
      <c r="K1" s="55"/>
      <c r="L1" s="61"/>
      <c r="M1" s="58" t="s">
        <v>10</v>
      </c>
      <c r="N1" s="58" t="s">
        <v>11</v>
      </c>
      <c r="O1" s="59" t="s">
        <v>59</v>
      </c>
      <c r="P1" s="1"/>
      <c r="Q1" s="3"/>
    </row>
    <row r="2" spans="2:17" s="8" customFormat="1">
      <c r="B2" s="54"/>
      <c r="C2" s="59">
        <v>6</v>
      </c>
      <c r="D2" s="59">
        <f>COUNT(C6:C9)</f>
        <v>4</v>
      </c>
      <c r="E2" s="59">
        <v>25</v>
      </c>
      <c r="F2" s="56"/>
      <c r="G2" s="61"/>
      <c r="H2" s="59">
        <v>4</v>
      </c>
      <c r="I2" s="59">
        <f>COUNT($H$6:$H$12)</f>
        <v>7</v>
      </c>
      <c r="J2" s="59">
        <v>5</v>
      </c>
      <c r="K2" s="56"/>
      <c r="L2" s="61"/>
      <c r="M2" s="59">
        <v>2</v>
      </c>
      <c r="N2" s="59">
        <f>COUNT($M$6:$M$18)</f>
        <v>13</v>
      </c>
      <c r="O2" s="59">
        <v>1</v>
      </c>
      <c r="P2" s="1"/>
      <c r="Q2" s="1"/>
    </row>
    <row r="3" spans="2:17" s="8" customFormat="1">
      <c r="B3" s="36"/>
      <c r="C3" s="57"/>
      <c r="D3" s="57"/>
      <c r="E3" s="57"/>
      <c r="F3" s="36"/>
      <c r="G3" s="38"/>
      <c r="H3" s="57"/>
      <c r="I3" s="57"/>
      <c r="J3" s="57"/>
      <c r="K3" s="36"/>
      <c r="L3" s="38"/>
      <c r="M3" s="57"/>
      <c r="N3" s="57"/>
      <c r="O3" s="57"/>
      <c r="P3" s="1"/>
      <c r="Q3" s="1"/>
    </row>
    <row r="4" spans="2:17" s="8" customFormat="1" ht="15" customHeight="1">
      <c r="B4" s="36"/>
      <c r="C4" s="40" t="s">
        <v>6</v>
      </c>
      <c r="D4" s="41" t="s">
        <v>4</v>
      </c>
      <c r="E4" s="42"/>
      <c r="F4" s="42"/>
      <c r="G4" s="37"/>
      <c r="H4" s="40" t="s">
        <v>7</v>
      </c>
      <c r="I4" s="41" t="s">
        <v>4</v>
      </c>
      <c r="J4" s="42"/>
      <c r="K4" s="42"/>
      <c r="L4" s="37"/>
      <c r="M4" s="40" t="s">
        <v>0</v>
      </c>
      <c r="N4" s="41" t="s">
        <v>4</v>
      </c>
      <c r="O4" s="42"/>
      <c r="P4" s="7"/>
      <c r="Q4" s="1"/>
    </row>
    <row r="5" spans="2:17" s="8" customFormat="1" ht="32.25" customHeight="1">
      <c r="B5" s="88" t="s">
        <v>84</v>
      </c>
      <c r="C5" s="40" t="s">
        <v>5</v>
      </c>
      <c r="D5" s="41" t="s">
        <v>29</v>
      </c>
      <c r="E5" s="41" t="s">
        <v>1</v>
      </c>
      <c r="F5" s="43"/>
      <c r="G5" s="88" t="s">
        <v>84</v>
      </c>
      <c r="H5" s="40" t="s">
        <v>8</v>
      </c>
      <c r="I5" s="41" t="s">
        <v>29</v>
      </c>
      <c r="J5" s="41" t="s">
        <v>2</v>
      </c>
      <c r="K5" s="43"/>
      <c r="L5" s="88" t="s">
        <v>84</v>
      </c>
      <c r="M5" s="40" t="s">
        <v>5</v>
      </c>
      <c r="N5" s="41" t="s">
        <v>29</v>
      </c>
      <c r="O5" s="41" t="s">
        <v>3</v>
      </c>
      <c r="P5" s="32"/>
      <c r="Q5" s="1"/>
    </row>
    <row r="6" spans="2:17" s="8" customFormat="1" ht="16">
      <c r="B6" s="88" t="s">
        <v>30</v>
      </c>
      <c r="C6" s="45">
        <v>1</v>
      </c>
      <c r="D6" s="39">
        <f>$C6*$C$2</f>
        <v>6</v>
      </c>
      <c r="E6" s="39">
        <f>$C6 * $E$2</f>
        <v>25</v>
      </c>
      <c r="F6" s="46"/>
      <c r="G6" s="44" t="s">
        <v>32</v>
      </c>
      <c r="H6" s="45">
        <v>5</v>
      </c>
      <c r="I6" s="39">
        <f t="shared" ref="I6:I12" si="0">$H6*$H$2</f>
        <v>20</v>
      </c>
      <c r="J6" s="39">
        <f>$H6 * $J$2</f>
        <v>25</v>
      </c>
      <c r="K6" s="46"/>
      <c r="L6" s="44" t="s">
        <v>34</v>
      </c>
      <c r="M6" s="45">
        <v>15</v>
      </c>
      <c r="N6" s="39">
        <f t="shared" ref="N6:N18" si="1">$M6*$M$2</f>
        <v>30</v>
      </c>
      <c r="O6" s="39">
        <f>$M6*$O$2</f>
        <v>15</v>
      </c>
      <c r="P6" s="33"/>
      <c r="Q6" s="1"/>
    </row>
    <row r="7" spans="2:17" s="8" customFormat="1" ht="16">
      <c r="B7" s="88" t="s">
        <v>31</v>
      </c>
      <c r="C7" s="45">
        <v>2</v>
      </c>
      <c r="D7" s="39">
        <f>$C7*$C$2</f>
        <v>12</v>
      </c>
      <c r="E7" s="39">
        <f>$C7 * $E$2</f>
        <v>50</v>
      </c>
      <c r="F7" s="46"/>
      <c r="G7" s="44" t="s">
        <v>33</v>
      </c>
      <c r="H7" s="45">
        <v>10</v>
      </c>
      <c r="I7" s="39">
        <f t="shared" si="0"/>
        <v>40</v>
      </c>
      <c r="J7" s="39">
        <f t="shared" ref="J7:J13" si="2">$H7 * $J$2</f>
        <v>50</v>
      </c>
      <c r="K7" s="46"/>
      <c r="L7" s="44" t="s">
        <v>35</v>
      </c>
      <c r="M7" s="45">
        <v>20</v>
      </c>
      <c r="N7" s="39">
        <f t="shared" si="1"/>
        <v>40</v>
      </c>
      <c r="O7" s="39">
        <f t="shared" ref="O7:O18" si="3">$M7*$O$2</f>
        <v>20</v>
      </c>
      <c r="P7" s="33"/>
      <c r="Q7" s="1"/>
    </row>
    <row r="8" spans="2:17" s="8" customFormat="1" ht="16">
      <c r="B8" s="88" t="s">
        <v>43</v>
      </c>
      <c r="C8" s="45">
        <v>3</v>
      </c>
      <c r="D8" s="39">
        <f>$C8*$C$2</f>
        <v>18</v>
      </c>
      <c r="E8" s="39">
        <f>$C8 * $E$2</f>
        <v>75</v>
      </c>
      <c r="F8" s="46"/>
      <c r="G8" s="44" t="s">
        <v>45</v>
      </c>
      <c r="H8" s="45">
        <v>5</v>
      </c>
      <c r="I8" s="39">
        <f t="shared" si="0"/>
        <v>20</v>
      </c>
      <c r="J8" s="39">
        <f t="shared" si="2"/>
        <v>25</v>
      </c>
      <c r="K8" s="46"/>
      <c r="L8" s="44" t="s">
        <v>36</v>
      </c>
      <c r="M8" s="45">
        <v>10</v>
      </c>
      <c r="N8" s="39">
        <f t="shared" si="1"/>
        <v>20</v>
      </c>
      <c r="O8" s="39">
        <f t="shared" si="3"/>
        <v>10</v>
      </c>
      <c r="P8" s="33"/>
      <c r="Q8" s="1"/>
    </row>
    <row r="9" spans="2:17" s="8" customFormat="1" ht="16">
      <c r="B9" s="88" t="s">
        <v>44</v>
      </c>
      <c r="C9" s="45">
        <v>4</v>
      </c>
      <c r="D9" s="39">
        <f t="shared" ref="D9" si="4">$C9*$C$2</f>
        <v>24</v>
      </c>
      <c r="E9" s="39">
        <f t="shared" ref="E9" si="5">$C9 * $E$2</f>
        <v>100</v>
      </c>
      <c r="F9" s="46"/>
      <c r="G9" s="44" t="s">
        <v>46</v>
      </c>
      <c r="H9" s="45">
        <v>10</v>
      </c>
      <c r="I9" s="39">
        <f t="shared" si="0"/>
        <v>40</v>
      </c>
      <c r="J9" s="39">
        <f t="shared" si="2"/>
        <v>50</v>
      </c>
      <c r="K9" s="46"/>
      <c r="L9" s="44" t="s">
        <v>37</v>
      </c>
      <c r="M9" s="45">
        <v>13</v>
      </c>
      <c r="N9" s="39">
        <f t="shared" si="1"/>
        <v>26</v>
      </c>
      <c r="O9" s="39">
        <f t="shared" si="3"/>
        <v>13</v>
      </c>
      <c r="P9" s="33"/>
      <c r="Q9" s="1"/>
    </row>
    <row r="10" spans="2:17" s="8" customFormat="1" ht="16">
      <c r="B10" s="36"/>
      <c r="C10" s="36">
        <v>7</v>
      </c>
      <c r="E10" s="36">
        <f>$C10 * 34</f>
        <v>238</v>
      </c>
      <c r="F10" s="46"/>
      <c r="G10" s="44" t="s">
        <v>47</v>
      </c>
      <c r="H10" s="45">
        <v>10</v>
      </c>
      <c r="I10" s="39">
        <f t="shared" si="0"/>
        <v>40</v>
      </c>
      <c r="J10" s="39">
        <f t="shared" si="2"/>
        <v>50</v>
      </c>
      <c r="K10" s="46"/>
      <c r="L10" s="44" t="s">
        <v>38</v>
      </c>
      <c r="M10" s="45">
        <v>10</v>
      </c>
      <c r="N10" s="39">
        <f t="shared" si="1"/>
        <v>20</v>
      </c>
      <c r="O10" s="39">
        <f t="shared" si="3"/>
        <v>10</v>
      </c>
      <c r="P10" s="33"/>
      <c r="Q10" s="1"/>
    </row>
    <row r="11" spans="2:17" s="8" customFormat="1" ht="16">
      <c r="B11" s="47" t="s">
        <v>14</v>
      </c>
      <c r="C11" s="81">
        <f>SUM(C6:C9)</f>
        <v>10</v>
      </c>
      <c r="D11" s="81">
        <f>SUM(D6:D9)</f>
        <v>60</v>
      </c>
      <c r="E11" s="81">
        <f>SUM(E6:E9)</f>
        <v>250</v>
      </c>
      <c r="F11" s="46"/>
      <c r="G11" s="44" t="s">
        <v>48</v>
      </c>
      <c r="H11" s="45">
        <v>10</v>
      </c>
      <c r="I11" s="39">
        <f t="shared" si="0"/>
        <v>40</v>
      </c>
      <c r="J11" s="39">
        <f t="shared" si="2"/>
        <v>50</v>
      </c>
      <c r="K11" s="46"/>
      <c r="L11" s="44" t="s">
        <v>39</v>
      </c>
      <c r="M11" s="45">
        <v>10</v>
      </c>
      <c r="N11" s="39">
        <f t="shared" si="1"/>
        <v>20</v>
      </c>
      <c r="O11" s="39">
        <f t="shared" si="3"/>
        <v>10</v>
      </c>
      <c r="P11" s="33"/>
      <c r="Q11" s="1"/>
    </row>
    <row r="12" spans="2:17" s="8" customFormat="1" ht="16">
      <c r="B12" s="36"/>
      <c r="C12" s="36"/>
      <c r="D12" s="46"/>
      <c r="E12" s="36"/>
      <c r="F12" s="36"/>
      <c r="G12" s="44" t="s">
        <v>58</v>
      </c>
      <c r="H12" s="45">
        <v>5</v>
      </c>
      <c r="I12" s="39">
        <f t="shared" si="0"/>
        <v>20</v>
      </c>
      <c r="J12" s="39">
        <f t="shared" si="2"/>
        <v>25</v>
      </c>
      <c r="K12" s="46"/>
      <c r="L12" s="44" t="s">
        <v>40</v>
      </c>
      <c r="M12" s="45">
        <v>10</v>
      </c>
      <c r="N12" s="39">
        <f t="shared" si="1"/>
        <v>20</v>
      </c>
      <c r="O12" s="39">
        <f t="shared" si="3"/>
        <v>10</v>
      </c>
      <c r="P12" s="33"/>
      <c r="Q12" s="1"/>
    </row>
    <row r="13" spans="2:17" s="8" customFormat="1" ht="16">
      <c r="B13" s="63" t="s">
        <v>79</v>
      </c>
      <c r="C13" s="82">
        <v>10</v>
      </c>
      <c r="D13" s="46"/>
      <c r="E13" s="36"/>
      <c r="F13" s="36"/>
      <c r="G13" s="38"/>
      <c r="H13" s="36">
        <v>5</v>
      </c>
      <c r="J13" s="36">
        <f t="shared" si="2"/>
        <v>25</v>
      </c>
      <c r="K13" s="46"/>
      <c r="L13" s="44" t="s">
        <v>41</v>
      </c>
      <c r="M13" s="45">
        <v>10</v>
      </c>
      <c r="N13" s="39">
        <f t="shared" si="1"/>
        <v>20</v>
      </c>
      <c r="O13" s="39">
        <f t="shared" si="3"/>
        <v>10</v>
      </c>
      <c r="P13" s="33"/>
      <c r="Q13" s="1"/>
    </row>
    <row r="14" spans="2:17" s="8" customFormat="1" ht="16">
      <c r="B14" s="48"/>
      <c r="C14" s="46"/>
      <c r="D14" s="46"/>
      <c r="E14" s="46"/>
      <c r="F14" s="36"/>
      <c r="G14" s="47" t="s">
        <v>14</v>
      </c>
      <c r="H14" s="81">
        <f>SUM(H6:H12)</f>
        <v>55</v>
      </c>
      <c r="I14" s="81">
        <f>SUM(I6:I12)</f>
        <v>220</v>
      </c>
      <c r="J14" s="81">
        <f>SUM(J6:J13)</f>
        <v>300</v>
      </c>
      <c r="K14" s="46"/>
      <c r="L14" s="44" t="s">
        <v>42</v>
      </c>
      <c r="M14" s="45">
        <v>40</v>
      </c>
      <c r="N14" s="39">
        <f t="shared" si="1"/>
        <v>80</v>
      </c>
      <c r="O14" s="39">
        <f t="shared" si="3"/>
        <v>40</v>
      </c>
      <c r="P14" s="33"/>
      <c r="Q14" s="1"/>
    </row>
    <row r="15" spans="2:17" s="8" customFormat="1" ht="16">
      <c r="B15" s="48" t="s">
        <v>51</v>
      </c>
      <c r="C15" s="46"/>
      <c r="D15" s="46"/>
      <c r="E15" s="46"/>
      <c r="F15" s="36"/>
      <c r="I15" s="36"/>
      <c r="J15" s="36"/>
      <c r="K15" s="46"/>
      <c r="L15" s="44" t="s">
        <v>49</v>
      </c>
      <c r="M15" s="45">
        <v>30</v>
      </c>
      <c r="N15" s="39">
        <f t="shared" si="1"/>
        <v>60</v>
      </c>
      <c r="O15" s="39">
        <f t="shared" si="3"/>
        <v>30</v>
      </c>
      <c r="P15" s="33"/>
      <c r="Q15" s="1"/>
    </row>
    <row r="16" spans="2:17" s="8" customFormat="1" ht="16">
      <c r="B16" s="48" t="s">
        <v>52</v>
      </c>
      <c r="C16" s="49"/>
      <c r="D16" s="49" t="s">
        <v>54</v>
      </c>
      <c r="E16" s="49" t="s">
        <v>55</v>
      </c>
      <c r="F16" s="36"/>
      <c r="G16" s="62" t="s">
        <v>79</v>
      </c>
      <c r="H16" s="82">
        <v>50</v>
      </c>
      <c r="I16" s="36"/>
      <c r="J16" s="36"/>
      <c r="K16" s="46"/>
      <c r="L16" s="44" t="s">
        <v>50</v>
      </c>
      <c r="M16" s="45">
        <v>50</v>
      </c>
      <c r="N16" s="39">
        <f t="shared" si="1"/>
        <v>100</v>
      </c>
      <c r="O16" s="39">
        <f t="shared" si="3"/>
        <v>50</v>
      </c>
      <c r="P16" s="33"/>
      <c r="Q16" s="1"/>
    </row>
    <row r="17" spans="2:17" s="8" customFormat="1" ht="16">
      <c r="B17" s="48" t="s">
        <v>53</v>
      </c>
      <c r="C17" s="49"/>
      <c r="D17" s="49"/>
      <c r="E17" s="49"/>
      <c r="F17" s="36"/>
      <c r="G17" s="38"/>
      <c r="H17" s="36"/>
      <c r="I17" s="36"/>
      <c r="J17" s="36"/>
      <c r="K17" s="46"/>
      <c r="L17" s="44" t="s">
        <v>56</v>
      </c>
      <c r="M17" s="45">
        <v>20</v>
      </c>
      <c r="N17" s="39">
        <f t="shared" si="1"/>
        <v>40</v>
      </c>
      <c r="O17" s="39">
        <f t="shared" si="3"/>
        <v>20</v>
      </c>
      <c r="P17" s="33"/>
      <c r="Q17" s="1"/>
    </row>
    <row r="18" spans="2:17" s="8" customFormat="1" ht="16">
      <c r="B18" s="46"/>
      <c r="C18" s="41" t="s">
        <v>13</v>
      </c>
      <c r="D18" s="50">
        <f>$J$2/$H$2*$C$19</f>
        <v>30</v>
      </c>
      <c r="E18" s="50">
        <f>$O$2/$M$2*$C$19</f>
        <v>12</v>
      </c>
      <c r="F18" s="36"/>
      <c r="G18" s="38"/>
      <c r="H18" s="36"/>
      <c r="I18" s="36"/>
      <c r="J18" s="36"/>
      <c r="K18" s="46"/>
      <c r="L18" s="44" t="s">
        <v>57</v>
      </c>
      <c r="M18" s="45">
        <v>2</v>
      </c>
      <c r="N18" s="39">
        <f t="shared" si="1"/>
        <v>4</v>
      </c>
      <c r="O18" s="39">
        <f t="shared" si="3"/>
        <v>2</v>
      </c>
      <c r="P18" s="33"/>
      <c r="Q18" s="1"/>
    </row>
    <row r="19" spans="2:17" s="8" customFormat="1">
      <c r="B19" s="46"/>
      <c r="C19" s="53">
        <f>SUM($D$2,$I$2,$N$2)</f>
        <v>24</v>
      </c>
      <c r="D19" s="50">
        <f>$J$2/$H$2*$C$19/$I$2</f>
        <v>4.2857142857142856</v>
      </c>
      <c r="E19" s="50">
        <f>$O$2/$M$2*$C$19/$N$2</f>
        <v>0.92307692307692313</v>
      </c>
      <c r="F19" s="36"/>
      <c r="G19" s="38"/>
      <c r="H19" s="36"/>
      <c r="I19" s="36"/>
      <c r="J19" s="36"/>
      <c r="K19" s="46"/>
      <c r="L19" s="51"/>
      <c r="M19" s="36"/>
      <c r="O19" s="36"/>
      <c r="Q19" s="1"/>
    </row>
    <row r="20" spans="2:17" s="8" customFormat="1" ht="16">
      <c r="B20" s="46"/>
      <c r="C20" s="50"/>
      <c r="D20" s="50">
        <f>$J$2/$H$2</f>
        <v>1.25</v>
      </c>
      <c r="E20" s="50">
        <f>$O$2/$M$2</f>
        <v>0.5</v>
      </c>
      <c r="F20" s="36"/>
      <c r="G20" s="38"/>
      <c r="H20" s="36"/>
      <c r="I20" s="36"/>
      <c r="J20" s="36"/>
      <c r="K20" s="36"/>
      <c r="L20" s="47" t="s">
        <v>14</v>
      </c>
      <c r="M20" s="81">
        <f>SUM(M6:M18)</f>
        <v>240</v>
      </c>
      <c r="N20" s="81">
        <f>SUM(N6:N18)</f>
        <v>480</v>
      </c>
      <c r="O20" s="81">
        <f>SUM(O6:O18)</f>
        <v>240</v>
      </c>
      <c r="Q20" s="1"/>
    </row>
    <row r="21" spans="2:17" s="8" customFormat="1">
      <c r="B21" s="36"/>
      <c r="C21" s="46"/>
      <c r="D21" s="46"/>
      <c r="E21" s="46"/>
      <c r="F21" s="36"/>
      <c r="G21" s="38"/>
      <c r="H21" s="36"/>
      <c r="I21" s="36"/>
      <c r="J21" s="36"/>
      <c r="K21" s="36"/>
      <c r="N21" s="36"/>
      <c r="O21" s="36"/>
      <c r="Q21" s="1"/>
    </row>
    <row r="22" spans="2:17" s="8" customFormat="1">
      <c r="B22" s="36"/>
      <c r="C22" s="46"/>
      <c r="D22" s="46"/>
      <c r="E22" s="46"/>
      <c r="F22" s="36"/>
      <c r="G22" s="38"/>
      <c r="H22" s="36"/>
      <c r="I22" s="36"/>
      <c r="J22" s="36"/>
      <c r="K22" s="36"/>
      <c r="L22" s="62" t="s">
        <v>79</v>
      </c>
      <c r="M22" s="82">
        <v>240</v>
      </c>
      <c r="N22" s="52"/>
      <c r="O22" s="52"/>
      <c r="P22" s="10"/>
      <c r="Q22" s="1"/>
    </row>
    <row r="23" spans="2:17" s="8" customFormat="1" ht="15" customHeight="1">
      <c r="B23" s="10"/>
      <c r="C23" s="46"/>
      <c r="D23" s="46"/>
      <c r="E23" s="46"/>
      <c r="F23" s="10"/>
      <c r="G23" s="12"/>
      <c r="H23" s="10"/>
      <c r="I23" s="10"/>
      <c r="J23" s="10"/>
      <c r="K23" s="10"/>
      <c r="L23" s="12"/>
      <c r="M23" s="10"/>
      <c r="N23" s="10"/>
      <c r="O23" s="10"/>
      <c r="P23" s="10"/>
      <c r="Q23" s="10"/>
    </row>
    <row r="24" spans="2:17" s="8" customFormat="1" ht="15" customHeight="1">
      <c r="B24" s="10"/>
      <c r="C24" s="89" t="s">
        <v>85</v>
      </c>
      <c r="D24" s="27"/>
      <c r="E24" s="10"/>
      <c r="F24" s="10"/>
      <c r="G24" s="12"/>
      <c r="H24" s="10"/>
      <c r="I24" s="10"/>
      <c r="J24" s="10"/>
      <c r="K24" s="10"/>
      <c r="L24" s="12"/>
      <c r="M24" s="10"/>
      <c r="N24" s="10"/>
      <c r="O24" s="10"/>
      <c r="P24" s="10"/>
      <c r="Q24" s="10"/>
    </row>
    <row r="25" spans="2:17" s="8" customFormat="1" ht="15" customHeight="1">
      <c r="B25" s="10"/>
      <c r="C25" s="65" t="s">
        <v>24</v>
      </c>
      <c r="D25" s="66"/>
      <c r="E25" s="67"/>
      <c r="F25" s="10"/>
      <c r="G25" s="12"/>
      <c r="H25" s="10"/>
      <c r="I25" s="10"/>
      <c r="J25" s="10"/>
      <c r="K25" s="10"/>
      <c r="L25" s="12"/>
      <c r="M25" s="10"/>
      <c r="N25" s="10"/>
      <c r="O25" s="10"/>
      <c r="P25" s="10"/>
      <c r="Q25" s="10"/>
    </row>
    <row r="26" spans="2:17" s="8" customFormat="1" ht="15" customHeight="1">
      <c r="B26" s="10"/>
      <c r="C26" s="68" t="s">
        <v>25</v>
      </c>
      <c r="D26" s="34"/>
      <c r="E26" s="69"/>
      <c r="F26" s="10"/>
      <c r="G26" s="12"/>
      <c r="H26" s="10"/>
      <c r="I26" s="10"/>
      <c r="J26" s="10"/>
      <c r="K26" s="10"/>
      <c r="L26" s="12"/>
      <c r="M26" s="10"/>
      <c r="N26" s="10"/>
      <c r="O26" s="10"/>
      <c r="P26" s="10"/>
      <c r="Q26" s="10"/>
    </row>
    <row r="27" spans="2:17" s="8" customFormat="1" ht="15" customHeight="1">
      <c r="B27" s="10"/>
      <c r="C27" s="68" t="s">
        <v>97</v>
      </c>
      <c r="D27" s="34"/>
      <c r="E27" s="69"/>
      <c r="F27" s="10"/>
      <c r="G27" s="12"/>
      <c r="H27" s="10"/>
      <c r="I27" s="10"/>
      <c r="J27" s="10"/>
      <c r="K27" s="10"/>
      <c r="L27" s="12"/>
      <c r="M27" s="10"/>
      <c r="N27" s="10"/>
      <c r="O27" s="10"/>
      <c r="P27" s="10"/>
      <c r="Q27" s="10"/>
    </row>
    <row r="28" spans="2:17" s="8" customFormat="1" ht="15" customHeight="1">
      <c r="B28" s="10"/>
      <c r="C28" s="68" t="s">
        <v>18</v>
      </c>
      <c r="D28" s="34"/>
      <c r="E28" s="69"/>
      <c r="F28" s="10"/>
      <c r="G28" s="12"/>
      <c r="H28" s="10"/>
      <c r="I28" s="10"/>
      <c r="J28" s="10"/>
      <c r="K28" s="10"/>
      <c r="L28" s="12"/>
      <c r="M28" s="10"/>
      <c r="N28" s="10"/>
      <c r="O28" s="10"/>
      <c r="P28" s="10"/>
      <c r="Q28" s="10"/>
    </row>
    <row r="29" spans="2:17" s="8" customFormat="1" ht="15" customHeight="1">
      <c r="B29" s="10"/>
      <c r="C29" s="68" t="s">
        <v>21</v>
      </c>
      <c r="D29" s="34"/>
      <c r="E29" s="69"/>
      <c r="F29" s="10"/>
      <c r="G29" s="12"/>
      <c r="H29" s="10"/>
      <c r="I29" s="10"/>
      <c r="J29" s="10"/>
      <c r="K29" s="10"/>
      <c r="L29" s="12"/>
      <c r="M29" s="10"/>
      <c r="N29" s="10"/>
      <c r="O29" s="10"/>
      <c r="P29" s="10"/>
      <c r="Q29" s="10"/>
    </row>
    <row r="30" spans="2:17" s="8" customFormat="1" ht="15" customHeight="1">
      <c r="B30" s="10"/>
      <c r="C30" s="68" t="s">
        <v>19</v>
      </c>
      <c r="D30" s="34"/>
      <c r="E30" s="69"/>
      <c r="F30" s="10"/>
      <c r="G30" s="12"/>
      <c r="H30" s="10"/>
      <c r="I30" s="10"/>
      <c r="J30" s="10"/>
      <c r="K30" s="10"/>
      <c r="L30" s="12"/>
      <c r="M30" s="10"/>
      <c r="N30" s="10"/>
      <c r="O30" s="10"/>
      <c r="P30" s="10"/>
      <c r="Q30" s="10"/>
    </row>
    <row r="31" spans="2:17" s="8" customFormat="1" ht="15" customHeight="1">
      <c r="B31" s="10"/>
      <c r="C31" s="68" t="s">
        <v>20</v>
      </c>
      <c r="D31" s="34"/>
      <c r="E31" s="69"/>
      <c r="F31" s="10"/>
      <c r="G31" s="12"/>
      <c r="H31" s="10"/>
      <c r="I31" s="10"/>
      <c r="J31" s="10"/>
      <c r="K31" s="10"/>
      <c r="L31" s="12"/>
      <c r="M31" s="10"/>
      <c r="N31" s="10"/>
      <c r="O31" s="10"/>
      <c r="P31" s="10"/>
      <c r="Q31" s="10"/>
    </row>
    <row r="32" spans="2:17" s="8" customFormat="1" ht="15" customHeight="1">
      <c r="B32" s="10"/>
      <c r="C32" s="68" t="s">
        <v>26</v>
      </c>
      <c r="D32" s="34"/>
      <c r="E32" s="69"/>
      <c r="F32" s="10"/>
      <c r="G32" s="12"/>
      <c r="H32" s="10"/>
      <c r="I32" s="10"/>
      <c r="J32" s="10"/>
      <c r="K32" s="10"/>
      <c r="L32" s="12"/>
      <c r="M32" s="10"/>
      <c r="N32" s="10"/>
      <c r="O32" s="10"/>
      <c r="P32" s="10"/>
      <c r="Q32" s="10"/>
    </row>
    <row r="33" spans="2:17" s="8" customFormat="1" ht="15" customHeight="1">
      <c r="B33" s="10"/>
      <c r="C33" s="68" t="s">
        <v>27</v>
      </c>
      <c r="D33" s="34"/>
      <c r="E33" s="69"/>
      <c r="F33" s="10"/>
      <c r="G33" s="12"/>
      <c r="H33" s="10"/>
      <c r="I33" s="10"/>
      <c r="J33" s="10"/>
      <c r="K33" s="10"/>
      <c r="L33" s="12"/>
      <c r="M33" s="10"/>
      <c r="N33" s="10"/>
      <c r="O33" s="10"/>
      <c r="P33" s="10"/>
      <c r="Q33" s="10"/>
    </row>
    <row r="34" spans="2:17" s="8" customFormat="1" ht="15" customHeight="1">
      <c r="B34" s="10"/>
      <c r="C34" s="68" t="s">
        <v>28</v>
      </c>
      <c r="D34" s="34"/>
      <c r="E34" s="69"/>
      <c r="F34" s="10"/>
      <c r="G34" s="12"/>
      <c r="H34" s="10"/>
      <c r="I34" s="10"/>
      <c r="J34" s="10"/>
      <c r="K34" s="10"/>
      <c r="L34" s="12"/>
      <c r="M34" s="10"/>
      <c r="N34" s="10"/>
      <c r="O34" s="10"/>
      <c r="P34" s="10"/>
      <c r="Q34" s="10"/>
    </row>
    <row r="35" spans="2:17" s="8" customFormat="1" ht="15" customHeight="1">
      <c r="B35" s="10"/>
      <c r="C35" s="68" t="s">
        <v>15</v>
      </c>
      <c r="D35" s="34"/>
      <c r="E35" s="69"/>
      <c r="F35" s="10"/>
      <c r="G35" s="12"/>
      <c r="H35" s="10"/>
      <c r="I35" s="10"/>
      <c r="J35" s="10"/>
      <c r="K35" s="10"/>
      <c r="L35" s="12"/>
      <c r="M35" s="10"/>
      <c r="N35" s="10"/>
      <c r="O35" s="10"/>
      <c r="P35" s="10"/>
      <c r="Q35" s="10"/>
    </row>
    <row r="36" spans="2:17" s="8" customFormat="1" ht="15" customHeight="1">
      <c r="B36" s="10"/>
      <c r="C36" s="68" t="s">
        <v>16</v>
      </c>
      <c r="D36" s="34"/>
      <c r="E36" s="69"/>
      <c r="F36" s="10"/>
      <c r="G36" s="12"/>
      <c r="H36" s="10"/>
      <c r="I36" s="10"/>
      <c r="J36" s="10"/>
      <c r="K36" s="10"/>
      <c r="L36" s="12"/>
      <c r="M36" s="10"/>
      <c r="N36" s="10"/>
      <c r="O36" s="10"/>
      <c r="P36" s="10"/>
      <c r="Q36" s="10"/>
    </row>
    <row r="37" spans="2:17" s="8" customFormat="1" ht="15" customHeight="1">
      <c r="B37" s="10"/>
      <c r="C37" s="70" t="s">
        <v>17</v>
      </c>
      <c r="D37" s="71"/>
      <c r="E37" s="72"/>
      <c r="F37" s="10"/>
      <c r="G37" s="12"/>
      <c r="H37" s="10"/>
      <c r="I37" s="10"/>
      <c r="J37" s="10"/>
      <c r="K37" s="10"/>
      <c r="L37" s="12"/>
      <c r="M37" s="10"/>
      <c r="N37" s="10"/>
      <c r="O37" s="10"/>
      <c r="P37" s="10"/>
      <c r="Q37" s="10"/>
    </row>
    <row r="38" spans="2:17" s="8" customFormat="1" ht="15" customHeight="1">
      <c r="B38" s="10"/>
      <c r="C38" s="23"/>
      <c r="D38" s="28"/>
      <c r="E38" s="23"/>
      <c r="F38" s="10"/>
      <c r="G38" s="12"/>
      <c r="H38" s="10"/>
      <c r="I38" s="10"/>
      <c r="J38" s="10"/>
      <c r="K38" s="10"/>
      <c r="L38" s="12"/>
      <c r="M38" s="10"/>
      <c r="N38" s="10"/>
      <c r="O38" s="10"/>
      <c r="P38" s="10"/>
      <c r="Q38" s="10"/>
    </row>
    <row r="39" spans="2:17" s="8" customFormat="1" ht="15" customHeight="1">
      <c r="B39" s="10"/>
      <c r="C39" s="23"/>
      <c r="D39" s="23"/>
      <c r="E39" s="23"/>
      <c r="F39" s="10"/>
      <c r="G39" s="12"/>
      <c r="H39" s="10"/>
      <c r="I39" s="10"/>
      <c r="J39" s="10"/>
      <c r="K39" s="10"/>
      <c r="L39" s="12"/>
      <c r="M39" s="10"/>
      <c r="N39" s="10"/>
      <c r="O39" s="10"/>
      <c r="P39" s="10"/>
      <c r="Q39" s="10"/>
    </row>
    <row r="40" spans="2:17" s="8" customFormat="1" ht="15" customHeight="1">
      <c r="B40" s="10"/>
      <c r="C40" s="10"/>
      <c r="D40" s="10"/>
      <c r="E40" s="10"/>
      <c r="F40" s="10"/>
      <c r="G40" s="12"/>
      <c r="H40" s="10"/>
      <c r="I40" s="10"/>
      <c r="J40" s="10"/>
      <c r="K40" s="10"/>
      <c r="L40" s="12"/>
      <c r="M40" s="10"/>
      <c r="N40" s="10"/>
      <c r="O40" s="10"/>
      <c r="P40" s="10"/>
      <c r="Q40" s="10"/>
    </row>
    <row r="41" spans="2:17" s="8" customFormat="1" ht="15" customHeight="1">
      <c r="B41" s="10"/>
      <c r="C41" s="10"/>
      <c r="D41" s="10"/>
      <c r="E41" s="10"/>
      <c r="F41" s="10"/>
      <c r="G41" s="12"/>
      <c r="H41" s="10"/>
      <c r="I41" s="10"/>
      <c r="J41" s="10"/>
      <c r="K41" s="10"/>
      <c r="L41" s="12"/>
      <c r="M41" s="10"/>
      <c r="N41" s="10"/>
      <c r="O41" s="10"/>
      <c r="P41" s="10"/>
      <c r="Q41" s="10"/>
    </row>
    <row r="42" spans="2:17" s="8" customFormat="1" ht="15" customHeight="1">
      <c r="B42" s="10"/>
      <c r="C42" s="10"/>
      <c r="D42" s="10"/>
      <c r="E42" s="10"/>
      <c r="F42" s="10"/>
      <c r="G42" s="12"/>
      <c r="H42" s="10"/>
      <c r="I42" s="10"/>
      <c r="J42" s="10"/>
      <c r="K42" s="10"/>
      <c r="L42" s="12"/>
      <c r="M42" s="10"/>
      <c r="N42" s="10"/>
      <c r="O42" s="10"/>
      <c r="P42" s="10"/>
      <c r="Q42" s="10"/>
    </row>
    <row r="43" spans="2:17" s="8" customFormat="1" ht="15" customHeight="1">
      <c r="B43" s="10"/>
      <c r="C43" s="10"/>
      <c r="D43" s="10"/>
      <c r="E43" s="10"/>
      <c r="F43" s="10"/>
      <c r="G43" s="12"/>
      <c r="H43" s="10"/>
      <c r="I43" s="10"/>
      <c r="J43" s="10"/>
      <c r="K43" s="10"/>
      <c r="L43" s="12"/>
      <c r="M43" s="10"/>
      <c r="N43" s="10"/>
      <c r="O43" s="10"/>
      <c r="P43" s="10"/>
      <c r="Q43" s="10"/>
    </row>
    <row r="44" spans="2:17" s="8" customFormat="1" ht="15" customHeight="1">
      <c r="B44" s="10"/>
      <c r="C44" s="10"/>
      <c r="D44" s="10"/>
      <c r="E44" s="10"/>
      <c r="F44" s="10"/>
      <c r="G44" s="12"/>
      <c r="H44" s="10"/>
      <c r="I44" s="10"/>
      <c r="J44" s="10"/>
      <c r="K44" s="10"/>
      <c r="L44" s="12"/>
      <c r="M44" s="10"/>
      <c r="N44" s="10"/>
      <c r="O44" s="10"/>
      <c r="P44" s="10"/>
      <c r="Q44" s="10"/>
    </row>
    <row r="45" spans="2:17" s="8" customFormat="1" ht="15" customHeight="1">
      <c r="B45" s="10"/>
      <c r="C45" s="10"/>
      <c r="D45" s="10"/>
      <c r="E45" s="10"/>
      <c r="F45" s="10"/>
      <c r="G45" s="12"/>
      <c r="H45" s="10"/>
      <c r="I45" s="10"/>
      <c r="J45" s="10"/>
      <c r="K45" s="10"/>
      <c r="L45" s="12"/>
      <c r="M45" s="10"/>
      <c r="N45" s="10"/>
      <c r="O45" s="10"/>
      <c r="P45" s="10"/>
      <c r="Q45" s="10"/>
    </row>
    <row r="46" spans="2:17" s="8" customFormat="1" ht="15" customHeight="1">
      <c r="B46" s="10"/>
      <c r="C46" s="10"/>
      <c r="D46" s="10"/>
      <c r="E46" s="10"/>
      <c r="F46" s="10"/>
      <c r="G46" s="12"/>
      <c r="H46" s="10"/>
      <c r="I46" s="10"/>
      <c r="J46" s="10"/>
      <c r="K46" s="10"/>
      <c r="L46" s="12"/>
      <c r="M46" s="10"/>
      <c r="N46" s="10"/>
      <c r="O46" s="10"/>
      <c r="P46" s="10"/>
      <c r="Q46" s="10"/>
    </row>
    <row r="47" spans="2:17" s="8" customFormat="1" ht="15" customHeight="1">
      <c r="B47" s="10"/>
      <c r="C47" s="10"/>
      <c r="D47" s="10"/>
      <c r="E47" s="10"/>
      <c r="F47" s="10"/>
      <c r="G47" s="12"/>
      <c r="H47" s="10"/>
      <c r="I47" s="10"/>
      <c r="J47" s="10"/>
      <c r="K47" s="10"/>
      <c r="L47" s="12"/>
      <c r="M47" s="10"/>
      <c r="N47" s="10"/>
      <c r="O47" s="10"/>
      <c r="P47" s="10"/>
      <c r="Q47" s="10"/>
    </row>
    <row r="48" spans="2:17" s="8" customFormat="1">
      <c r="B48" s="10"/>
      <c r="C48" s="10"/>
      <c r="D48" s="10"/>
      <c r="E48" s="10"/>
      <c r="F48" s="10"/>
      <c r="G48" s="12"/>
      <c r="H48" s="10"/>
      <c r="I48" s="10"/>
      <c r="J48" s="10"/>
      <c r="K48" s="10"/>
      <c r="L48" s="12"/>
      <c r="M48" s="10"/>
      <c r="N48" s="10"/>
      <c r="O48" s="10"/>
      <c r="P48" s="10"/>
      <c r="Q48" s="10"/>
    </row>
    <row r="49" spans="2:17" s="8" customFormat="1">
      <c r="B49" s="10"/>
      <c r="C49" s="10"/>
      <c r="D49" s="10"/>
      <c r="E49" s="10"/>
      <c r="F49" s="10"/>
      <c r="G49" s="12"/>
      <c r="H49" s="10"/>
      <c r="I49" s="10"/>
      <c r="J49" s="10"/>
      <c r="K49" s="10"/>
      <c r="L49" s="12"/>
      <c r="M49" s="10"/>
      <c r="N49" s="10"/>
      <c r="O49" s="10"/>
      <c r="P49" s="10"/>
      <c r="Q49" s="10"/>
    </row>
    <row r="50" spans="2:17" s="8" customFormat="1">
      <c r="B50" s="10"/>
      <c r="C50" s="10"/>
      <c r="D50" s="10"/>
      <c r="E50" s="10"/>
      <c r="F50" s="10"/>
      <c r="G50" s="12"/>
      <c r="H50" s="10"/>
      <c r="I50" s="10"/>
      <c r="J50" s="10"/>
      <c r="K50" s="10"/>
      <c r="L50" s="12"/>
      <c r="M50" s="10"/>
      <c r="N50" s="10"/>
      <c r="O50" s="10"/>
      <c r="P50" s="10"/>
      <c r="Q50" s="10"/>
    </row>
    <row r="51" spans="2:17" s="8" customFormat="1">
      <c r="B51" s="10"/>
      <c r="C51" s="10"/>
      <c r="D51" s="10"/>
      <c r="E51" s="10"/>
      <c r="F51" s="10"/>
      <c r="G51" s="12"/>
      <c r="H51" s="10"/>
      <c r="I51" s="10"/>
      <c r="J51" s="10"/>
      <c r="K51" s="10"/>
      <c r="L51" s="12"/>
      <c r="M51" s="10"/>
      <c r="N51" s="10"/>
      <c r="O51" s="10"/>
      <c r="P51" s="10"/>
      <c r="Q51" s="10"/>
    </row>
    <row r="52" spans="2:17" s="8" customFormat="1">
      <c r="B52" s="10"/>
      <c r="C52" s="10"/>
      <c r="D52" s="10"/>
      <c r="E52" s="10"/>
      <c r="F52" s="10"/>
      <c r="G52" s="12"/>
      <c r="H52" s="10"/>
      <c r="I52" s="10"/>
      <c r="J52" s="10"/>
      <c r="K52" s="10"/>
      <c r="L52" s="12"/>
      <c r="M52" s="10"/>
      <c r="N52" s="10"/>
      <c r="O52" s="10"/>
      <c r="P52" s="10"/>
      <c r="Q52" s="10"/>
    </row>
    <row r="53" spans="2:17" s="8" customFormat="1" ht="30.75" customHeight="1">
      <c r="B53" s="10"/>
      <c r="C53" s="10"/>
      <c r="D53" s="10"/>
      <c r="E53" s="10"/>
      <c r="F53" s="10"/>
      <c r="G53" s="12"/>
      <c r="H53" s="10"/>
      <c r="I53" s="10"/>
      <c r="J53" s="10"/>
      <c r="K53" s="10"/>
      <c r="L53" s="12"/>
      <c r="M53" s="10"/>
      <c r="N53" s="10"/>
      <c r="O53" s="10"/>
      <c r="P53" s="10"/>
      <c r="Q53" s="10"/>
    </row>
    <row r="54" spans="2:17" s="8" customFormat="1">
      <c r="B54" s="10"/>
      <c r="C54" s="10"/>
      <c r="D54" s="10"/>
      <c r="E54" s="10"/>
      <c r="F54" s="10"/>
      <c r="G54" s="12"/>
      <c r="H54" s="10"/>
      <c r="I54" s="10"/>
      <c r="J54" s="10"/>
      <c r="K54" s="10"/>
      <c r="L54" s="12"/>
      <c r="M54" s="10"/>
      <c r="N54" s="10"/>
      <c r="O54" s="10"/>
      <c r="P54" s="10"/>
      <c r="Q54" s="10"/>
    </row>
    <row r="55" spans="2:17" s="8" customFormat="1">
      <c r="B55" s="10"/>
      <c r="C55" s="10"/>
      <c r="D55" s="10"/>
      <c r="E55" s="10"/>
      <c r="F55" s="10"/>
      <c r="G55" s="12"/>
      <c r="H55" s="10"/>
      <c r="I55" s="10"/>
      <c r="J55" s="10"/>
      <c r="K55" s="10"/>
      <c r="L55" s="12"/>
      <c r="M55" s="10"/>
      <c r="N55" s="10"/>
      <c r="O55" s="10"/>
      <c r="P55" s="10"/>
      <c r="Q55" s="10"/>
    </row>
  </sheetData>
  <phoneticPr fontId="5" type="noConversion"/>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1ECCA-B015-FA4E-B710-9E5182BB8447}">
  <dimension ref="B1:S63"/>
  <sheetViews>
    <sheetView topLeftCell="A5" zoomScaleNormal="75" workbookViewId="0">
      <selection activeCell="E27" sqref="E27"/>
    </sheetView>
  </sheetViews>
  <sheetFormatPr baseColWidth="10" defaultColWidth="8.83203125" defaultRowHeight="15"/>
  <cols>
    <col min="1" max="1" width="7.33203125" style="10" customWidth="1"/>
    <col min="2" max="2" width="19.5" style="10" customWidth="1"/>
    <col min="3" max="3" width="25.83203125" style="10" customWidth="1"/>
    <col min="4" max="4" width="15.33203125" style="10" customWidth="1"/>
    <col min="5" max="5" width="38.5" style="10" customWidth="1"/>
    <col min="6" max="6" width="12.5" style="10" customWidth="1"/>
    <col min="7" max="7" width="5.33203125" style="10" customWidth="1"/>
    <col min="8" max="8" width="7" style="12" customWidth="1"/>
    <col min="9" max="9" width="23.1640625" style="10" customWidth="1"/>
    <col min="10" max="10" width="12" style="10" customWidth="1"/>
    <col min="11" max="11" width="12.33203125" style="10" customWidth="1"/>
    <col min="12" max="12" width="13.33203125" style="10" customWidth="1"/>
    <col min="13" max="13" width="6.83203125" style="10" customWidth="1"/>
    <col min="14" max="14" width="8" style="12" customWidth="1"/>
    <col min="15" max="15" width="12.33203125" style="10" customWidth="1"/>
    <col min="16" max="16" width="14" style="10" customWidth="1"/>
    <col min="17" max="17" width="10.1640625" style="10" customWidth="1"/>
    <col min="18" max="18" width="10.33203125" style="10" customWidth="1"/>
    <col min="19" max="19" width="8.83203125" style="10"/>
    <col min="20" max="20" width="12" style="10" bestFit="1" customWidth="1"/>
    <col min="21" max="21" width="13.33203125" style="10" bestFit="1" customWidth="1"/>
    <col min="22" max="16384" width="8.83203125" style="10"/>
  </cols>
  <sheetData>
    <row r="1" spans="2:19" ht="16" thickBot="1">
      <c r="E1" s="10" t="s">
        <v>74</v>
      </c>
    </row>
    <row r="2" spans="2:19" ht="16" thickBot="1">
      <c r="B2" s="84" t="s">
        <v>72</v>
      </c>
      <c r="C2" s="85"/>
      <c r="D2" s="86"/>
      <c r="E2" s="24" t="s">
        <v>75</v>
      </c>
      <c r="H2" s="25" t="s">
        <v>72</v>
      </c>
      <c r="I2" s="26"/>
      <c r="J2" s="24" t="s">
        <v>75</v>
      </c>
      <c r="N2" s="84" t="s">
        <v>72</v>
      </c>
      <c r="O2" s="85"/>
      <c r="P2" s="86"/>
      <c r="Q2" s="24" t="s">
        <v>75</v>
      </c>
    </row>
    <row r="3" spans="2:19">
      <c r="E3" s="23"/>
    </row>
    <row r="5" spans="2:19" s="8" customFormat="1" ht="32">
      <c r="B5" s="1"/>
      <c r="C5" s="58" t="s">
        <v>9</v>
      </c>
      <c r="D5" s="58" t="s">
        <v>12</v>
      </c>
      <c r="E5" s="59" t="s">
        <v>59</v>
      </c>
      <c r="F5" s="3"/>
      <c r="G5" s="10"/>
      <c r="H5" s="4"/>
      <c r="I5" s="58" t="s">
        <v>23</v>
      </c>
      <c r="J5" s="58" t="s">
        <v>22</v>
      </c>
      <c r="K5" s="59" t="s">
        <v>59</v>
      </c>
      <c r="L5" s="3"/>
      <c r="M5" s="10"/>
      <c r="N5" s="5"/>
      <c r="O5" s="58" t="s">
        <v>10</v>
      </c>
      <c r="P5" s="58" t="s">
        <v>11</v>
      </c>
      <c r="Q5" s="59" t="s">
        <v>59</v>
      </c>
      <c r="R5" s="1"/>
      <c r="S5" s="3"/>
    </row>
    <row r="6" spans="2:19" s="8" customFormat="1">
      <c r="B6" s="1"/>
      <c r="C6" s="59">
        <f>IF(E2="YES",'Round 1'!C2*50%,'Round 1'!C2)</f>
        <v>6</v>
      </c>
      <c r="D6" s="59">
        <f>COUNT(C10:C13)</f>
        <v>4</v>
      </c>
      <c r="E6" s="59">
        <v>25</v>
      </c>
      <c r="F6" s="1"/>
      <c r="G6" s="10"/>
      <c r="H6" s="5"/>
      <c r="I6" s="59">
        <f>IF(J2="YES",'Round 1'!H2*50%,'Round 1'!H2)</f>
        <v>4</v>
      </c>
      <c r="J6" s="59">
        <f>COUNT($I$10:$I$16)</f>
        <v>7</v>
      </c>
      <c r="K6" s="59">
        <v>5</v>
      </c>
      <c r="L6" s="1"/>
      <c r="M6" s="10"/>
      <c r="N6" s="5"/>
      <c r="O6" s="59">
        <f>IF(Q2="YES",'Round 1'!M2*50%,'Round 1'!M2)</f>
        <v>2</v>
      </c>
      <c r="P6" s="59">
        <f>COUNT($O$10:$O$22)</f>
        <v>13</v>
      </c>
      <c r="Q6" s="59">
        <v>1</v>
      </c>
      <c r="R6" s="1"/>
      <c r="S6" s="1"/>
    </row>
    <row r="7" spans="2:19" s="8" customFormat="1">
      <c r="B7" s="1"/>
      <c r="C7" s="1"/>
      <c r="D7" s="1"/>
      <c r="E7" s="1"/>
      <c r="F7" s="1"/>
      <c r="G7" s="10"/>
      <c r="H7" s="5"/>
      <c r="I7" s="1"/>
      <c r="J7" s="1"/>
      <c r="K7" s="1"/>
      <c r="L7" s="1"/>
      <c r="M7" s="10"/>
      <c r="N7" s="5"/>
      <c r="O7" s="1"/>
      <c r="P7" s="1"/>
      <c r="Q7" s="1"/>
      <c r="R7" s="1"/>
      <c r="S7" s="1"/>
    </row>
    <row r="8" spans="2:19" s="8" customFormat="1" ht="15" customHeight="1">
      <c r="B8" s="1"/>
      <c r="C8" s="15" t="s">
        <v>6</v>
      </c>
      <c r="D8" s="6" t="s">
        <v>4</v>
      </c>
      <c r="E8" s="7"/>
      <c r="F8" s="7"/>
      <c r="G8" s="10"/>
      <c r="H8" s="4"/>
      <c r="I8" s="15" t="s">
        <v>7</v>
      </c>
      <c r="J8" s="6" t="s">
        <v>4</v>
      </c>
      <c r="K8" s="7"/>
      <c r="L8" s="7"/>
      <c r="M8" s="10"/>
      <c r="N8" s="4"/>
      <c r="O8" s="14" t="s">
        <v>0</v>
      </c>
      <c r="P8" s="6" t="s">
        <v>4</v>
      </c>
      <c r="Q8" s="7"/>
      <c r="R8" s="7"/>
      <c r="S8" s="1"/>
    </row>
    <row r="9" spans="2:19" s="8" customFormat="1" ht="32.25" customHeight="1">
      <c r="B9" s="1"/>
      <c r="C9" s="15" t="s">
        <v>5</v>
      </c>
      <c r="D9" s="6" t="s">
        <v>29</v>
      </c>
      <c r="E9" s="6" t="s">
        <v>1</v>
      </c>
      <c r="F9" s="17" t="s">
        <v>91</v>
      </c>
      <c r="G9" s="10"/>
      <c r="H9" s="4"/>
      <c r="I9" s="15" t="s">
        <v>8</v>
      </c>
      <c r="J9" s="6" t="s">
        <v>29</v>
      </c>
      <c r="K9" s="6" t="s">
        <v>2</v>
      </c>
      <c r="L9" s="17" t="s">
        <v>91</v>
      </c>
      <c r="M9" s="10"/>
      <c r="N9" s="4"/>
      <c r="O9" s="15" t="s">
        <v>5</v>
      </c>
      <c r="P9" s="6" t="s">
        <v>29</v>
      </c>
      <c r="Q9" s="6" t="s">
        <v>3</v>
      </c>
      <c r="R9" s="17" t="s">
        <v>91</v>
      </c>
      <c r="S9" s="1"/>
    </row>
    <row r="10" spans="2:19" s="8" customFormat="1" ht="16">
      <c r="B10" s="21" t="s">
        <v>30</v>
      </c>
      <c r="C10" s="16">
        <v>3</v>
      </c>
      <c r="D10" s="2">
        <f>$C10*$C$6</f>
        <v>18</v>
      </c>
      <c r="E10" s="2">
        <f>$C10 * $E$6</f>
        <v>75</v>
      </c>
      <c r="F10" s="18">
        <f>$E10 - $C$26</f>
        <v>60.140566429071207</v>
      </c>
      <c r="G10" s="10"/>
      <c r="H10" s="21" t="s">
        <v>32</v>
      </c>
      <c r="I10" s="16">
        <v>5</v>
      </c>
      <c r="J10" s="2">
        <f t="shared" ref="J10:J16" si="0">$I10*$I$6</f>
        <v>20</v>
      </c>
      <c r="K10" s="2">
        <f>$I10 * $K$6</f>
        <v>25</v>
      </c>
      <c r="L10" s="18">
        <f>$K10 - $C$26</f>
        <v>10.140566429071209</v>
      </c>
      <c r="M10" s="10"/>
      <c r="N10" s="21" t="s">
        <v>34</v>
      </c>
      <c r="O10" s="16">
        <v>5</v>
      </c>
      <c r="P10" s="2">
        <f t="shared" ref="P10:P22" si="1">$O10*$O$6</f>
        <v>10</v>
      </c>
      <c r="Q10" s="2">
        <f>$O10*$Q$6</f>
        <v>5</v>
      </c>
      <c r="R10" s="18">
        <f>$Q10-$C$26</f>
        <v>-9.8594335709287915</v>
      </c>
      <c r="S10" s="1"/>
    </row>
    <row r="11" spans="2:19" s="8" customFormat="1" ht="16">
      <c r="B11" s="21" t="s">
        <v>31</v>
      </c>
      <c r="C11" s="16">
        <v>0</v>
      </c>
      <c r="D11" s="2">
        <f>$C11*$C$6</f>
        <v>0</v>
      </c>
      <c r="E11" s="2">
        <f>$C11 * $E$6</f>
        <v>0</v>
      </c>
      <c r="F11" s="18">
        <f>$E11 - $C$26</f>
        <v>-14.859433570928791</v>
      </c>
      <c r="G11" s="10"/>
      <c r="H11" s="21" t="s">
        <v>33</v>
      </c>
      <c r="I11" s="16">
        <v>5</v>
      </c>
      <c r="J11" s="2">
        <f t="shared" si="0"/>
        <v>20</v>
      </c>
      <c r="K11" s="2">
        <f t="shared" ref="K11:K17" si="2">$I11 * $K$6</f>
        <v>25</v>
      </c>
      <c r="L11" s="18">
        <f>$K11 - $C$26</f>
        <v>10.140566429071209</v>
      </c>
      <c r="M11" s="10"/>
      <c r="N11" s="21" t="s">
        <v>35</v>
      </c>
      <c r="O11" s="16">
        <v>10</v>
      </c>
      <c r="P11" s="2">
        <f t="shared" si="1"/>
        <v>20</v>
      </c>
      <c r="Q11" s="2">
        <f t="shared" ref="Q11:Q22" si="3">$O11*$Q$6</f>
        <v>10</v>
      </c>
      <c r="R11" s="18">
        <f>$Q11-$C$26</f>
        <v>-4.8594335709287915</v>
      </c>
      <c r="S11" s="1"/>
    </row>
    <row r="12" spans="2:19" s="8" customFormat="1" ht="16">
      <c r="B12" s="21" t="s">
        <v>43</v>
      </c>
      <c r="C12" s="16">
        <v>1</v>
      </c>
      <c r="D12" s="2">
        <f>$C12*$C$6</f>
        <v>6</v>
      </c>
      <c r="E12" s="2">
        <f>$C12 * $E$6</f>
        <v>25</v>
      </c>
      <c r="F12" s="18">
        <f>$E12 - $C$26</f>
        <v>10.140566429071209</v>
      </c>
      <c r="G12" s="10"/>
      <c r="H12" s="21" t="s">
        <v>45</v>
      </c>
      <c r="I12" s="16">
        <v>5</v>
      </c>
      <c r="J12" s="2">
        <f t="shared" si="0"/>
        <v>20</v>
      </c>
      <c r="K12" s="2">
        <f t="shared" si="2"/>
        <v>25</v>
      </c>
      <c r="L12" s="18">
        <f>$K12 - $C$26</f>
        <v>10.140566429071209</v>
      </c>
      <c r="M12" s="10"/>
      <c r="N12" s="21" t="s">
        <v>36</v>
      </c>
      <c r="O12" s="16">
        <v>15</v>
      </c>
      <c r="P12" s="2">
        <f t="shared" si="1"/>
        <v>30</v>
      </c>
      <c r="Q12" s="2">
        <f t="shared" si="3"/>
        <v>15</v>
      </c>
      <c r="R12" s="18">
        <f>$Q12-$C$26</f>
        <v>0.14056642907120853</v>
      </c>
      <c r="S12" s="1"/>
    </row>
    <row r="13" spans="2:19" s="8" customFormat="1" ht="16">
      <c r="B13" s="21" t="s">
        <v>44</v>
      </c>
      <c r="C13" s="16">
        <v>1</v>
      </c>
      <c r="D13" s="2">
        <f t="shared" ref="D13" si="4">$C13*$C$6</f>
        <v>6</v>
      </c>
      <c r="E13" s="2">
        <f t="shared" ref="E13" si="5">$C13 * $E$6</f>
        <v>25</v>
      </c>
      <c r="F13" s="18">
        <f>$E13 - $C$26</f>
        <v>10.140566429071209</v>
      </c>
      <c r="G13" s="10"/>
      <c r="H13" s="21" t="s">
        <v>46</v>
      </c>
      <c r="I13" s="16">
        <v>5</v>
      </c>
      <c r="J13" s="2">
        <f t="shared" si="0"/>
        <v>20</v>
      </c>
      <c r="K13" s="2">
        <f t="shared" si="2"/>
        <v>25</v>
      </c>
      <c r="L13" s="18">
        <f>$K13 - $C$26</f>
        <v>10.140566429071209</v>
      </c>
      <c r="M13" s="10"/>
      <c r="N13" s="21" t="s">
        <v>37</v>
      </c>
      <c r="O13" s="16">
        <v>20</v>
      </c>
      <c r="P13" s="2">
        <f t="shared" si="1"/>
        <v>40</v>
      </c>
      <c r="Q13" s="2">
        <f t="shared" si="3"/>
        <v>20</v>
      </c>
      <c r="R13" s="18">
        <f>$Q13-$C$26</f>
        <v>5.1405664290712085</v>
      </c>
      <c r="S13" s="1"/>
    </row>
    <row r="14" spans="2:19" s="8" customFormat="1" ht="16">
      <c r="B14" s="1"/>
      <c r="C14" s="1">
        <v>7</v>
      </c>
      <c r="E14" s="1">
        <f>$C14 * 34</f>
        <v>238</v>
      </c>
      <c r="F14" s="1">
        <f>$E14 - $C$26</f>
        <v>223.14056642907121</v>
      </c>
      <c r="G14" s="10"/>
      <c r="H14" s="21" t="s">
        <v>47</v>
      </c>
      <c r="I14" s="16">
        <v>5</v>
      </c>
      <c r="J14" s="2">
        <f t="shared" si="0"/>
        <v>20</v>
      </c>
      <c r="K14" s="2">
        <f t="shared" si="2"/>
        <v>25</v>
      </c>
      <c r="L14" s="18">
        <f>$K14 - $C$26</f>
        <v>10.140566429071209</v>
      </c>
      <c r="M14" s="10"/>
      <c r="N14" s="21" t="s">
        <v>38</v>
      </c>
      <c r="O14" s="16">
        <v>30</v>
      </c>
      <c r="P14" s="2">
        <f t="shared" si="1"/>
        <v>60</v>
      </c>
      <c r="Q14" s="2">
        <f t="shared" si="3"/>
        <v>30</v>
      </c>
      <c r="R14" s="18">
        <f>$Q14-$C$26</f>
        <v>15.140566429071209</v>
      </c>
      <c r="S14" s="1"/>
    </row>
    <row r="15" spans="2:19" s="8" customFormat="1" ht="16">
      <c r="B15" s="11" t="s">
        <v>14</v>
      </c>
      <c r="C15" s="80">
        <f>SUM(C10:C13)</f>
        <v>5</v>
      </c>
      <c r="D15" s="80">
        <f>SUM(D10:D13)</f>
        <v>30</v>
      </c>
      <c r="E15" s="80">
        <f>SUM(E10:E13)</f>
        <v>125</v>
      </c>
      <c r="F15" s="80">
        <f>SUM(F10:F13)</f>
        <v>65.562265716284827</v>
      </c>
      <c r="G15" s="10"/>
      <c r="H15" s="21" t="s">
        <v>48</v>
      </c>
      <c r="I15" s="16">
        <v>3</v>
      </c>
      <c r="J15" s="2">
        <f t="shared" si="0"/>
        <v>12</v>
      </c>
      <c r="K15" s="2">
        <f t="shared" si="2"/>
        <v>15</v>
      </c>
      <c r="L15" s="18">
        <f>$K15 - $C$26</f>
        <v>0.14056642907120853</v>
      </c>
      <c r="M15" s="10"/>
      <c r="N15" s="21" t="s">
        <v>39</v>
      </c>
      <c r="O15" s="16">
        <v>5</v>
      </c>
      <c r="P15" s="2">
        <f t="shared" si="1"/>
        <v>10</v>
      </c>
      <c r="Q15" s="2">
        <f t="shared" si="3"/>
        <v>5</v>
      </c>
      <c r="R15" s="18">
        <f>$Q15-$C$26</f>
        <v>-9.8594335709287915</v>
      </c>
      <c r="S15" s="1"/>
    </row>
    <row r="16" spans="2:19" s="8" customFormat="1" ht="16">
      <c r="B16" s="1"/>
      <c r="C16" s="1"/>
      <c r="E16" s="1"/>
      <c r="F16" s="1"/>
      <c r="G16" s="10"/>
      <c r="H16" s="21" t="s">
        <v>58</v>
      </c>
      <c r="I16" s="16">
        <v>2</v>
      </c>
      <c r="J16" s="2">
        <f t="shared" si="0"/>
        <v>8</v>
      </c>
      <c r="K16" s="2">
        <f t="shared" si="2"/>
        <v>10</v>
      </c>
      <c r="L16" s="18">
        <f>$K16 - $C$26</f>
        <v>-4.8594335709287915</v>
      </c>
      <c r="M16" s="10"/>
      <c r="N16" s="21" t="s">
        <v>40</v>
      </c>
      <c r="O16" s="16">
        <v>10</v>
      </c>
      <c r="P16" s="2">
        <f t="shared" si="1"/>
        <v>20</v>
      </c>
      <c r="Q16" s="2">
        <f t="shared" si="3"/>
        <v>10</v>
      </c>
      <c r="R16" s="18">
        <f>$Q16-$C$26</f>
        <v>-4.8594335709287915</v>
      </c>
      <c r="S16" s="1"/>
    </row>
    <row r="17" spans="2:19" s="8" customFormat="1" ht="16">
      <c r="B17" s="63" t="s">
        <v>79</v>
      </c>
      <c r="C17" s="22">
        <f>IF(E2="YES",'Round 1'!C13*Rules!I50,'Round 1'!C13)</f>
        <v>10</v>
      </c>
      <c r="E17" s="1"/>
      <c r="F17" s="1"/>
      <c r="G17" s="10"/>
      <c r="H17" s="5"/>
      <c r="I17" s="1">
        <v>5</v>
      </c>
      <c r="K17" s="1">
        <f t="shared" si="2"/>
        <v>25</v>
      </c>
      <c r="L17" s="1">
        <f>$K17 - $C$26</f>
        <v>10.140566429071209</v>
      </c>
      <c r="M17" s="10"/>
      <c r="N17" s="21" t="s">
        <v>41</v>
      </c>
      <c r="O17" s="16">
        <v>15</v>
      </c>
      <c r="P17" s="2">
        <f t="shared" si="1"/>
        <v>30</v>
      </c>
      <c r="Q17" s="2">
        <f t="shared" si="3"/>
        <v>15</v>
      </c>
      <c r="R17" s="18">
        <f>$Q17-$C$26</f>
        <v>0.14056642907120853</v>
      </c>
      <c r="S17" s="1"/>
    </row>
    <row r="18" spans="2:19" s="8" customFormat="1" ht="16">
      <c r="B18" s="29"/>
      <c r="C18" s="1"/>
      <c r="E18" s="1"/>
      <c r="F18" s="1"/>
      <c r="G18" s="10"/>
      <c r="H18" s="11" t="s">
        <v>14</v>
      </c>
      <c r="I18" s="80">
        <f>SUM(I10:I16)</f>
        <v>30</v>
      </c>
      <c r="J18" s="80">
        <f>SUM(J10:J16)</f>
        <v>120</v>
      </c>
      <c r="K18" s="80">
        <f>SUM(K10:K17)</f>
        <v>175</v>
      </c>
      <c r="L18" s="80">
        <f>SUM(L10:L16)</f>
        <v>45.983965003498454</v>
      </c>
      <c r="M18" s="10"/>
      <c r="N18" s="21" t="s">
        <v>42</v>
      </c>
      <c r="O18" s="16">
        <v>20</v>
      </c>
      <c r="P18" s="2">
        <f t="shared" si="1"/>
        <v>40</v>
      </c>
      <c r="Q18" s="2">
        <f t="shared" si="3"/>
        <v>20</v>
      </c>
      <c r="R18" s="18">
        <f>$Q18-$C$26</f>
        <v>5.1405664290712085</v>
      </c>
      <c r="S18" s="1"/>
    </row>
    <row r="19" spans="2:19" s="8" customFormat="1" ht="16">
      <c r="B19" s="29" t="s">
        <v>51</v>
      </c>
      <c r="F19" s="1"/>
      <c r="G19" s="10"/>
      <c r="J19" s="1"/>
      <c r="K19" s="1"/>
      <c r="L19" s="1"/>
      <c r="M19" s="10"/>
      <c r="N19" s="21" t="s">
        <v>49</v>
      </c>
      <c r="O19" s="16">
        <v>30</v>
      </c>
      <c r="P19" s="2">
        <f t="shared" si="1"/>
        <v>60</v>
      </c>
      <c r="Q19" s="2">
        <f t="shared" si="3"/>
        <v>30</v>
      </c>
      <c r="R19" s="18">
        <f>$Q19-$C$26</f>
        <v>15.140566429071209</v>
      </c>
      <c r="S19" s="1"/>
    </row>
    <row r="20" spans="2:19" s="8" customFormat="1" ht="16">
      <c r="B20" s="29" t="s">
        <v>52</v>
      </c>
      <c r="C20" s="30"/>
      <c r="D20" s="30"/>
      <c r="E20" s="30" t="s">
        <v>55</v>
      </c>
      <c r="F20" s="1"/>
      <c r="G20" s="10"/>
      <c r="H20" s="63" t="s">
        <v>79</v>
      </c>
      <c r="I20" s="22">
        <f>IF(J2="YES",'Round 1'!H16*Rules!I46,'Round 1'!H16)</f>
        <v>50</v>
      </c>
      <c r="J20" s="1"/>
      <c r="K20" s="1"/>
      <c r="L20" s="1"/>
      <c r="M20" s="10"/>
      <c r="N20" s="21" t="s">
        <v>50</v>
      </c>
      <c r="O20" s="16">
        <v>2</v>
      </c>
      <c r="P20" s="2">
        <f t="shared" si="1"/>
        <v>4</v>
      </c>
      <c r="Q20" s="2">
        <f t="shared" si="3"/>
        <v>2</v>
      </c>
      <c r="R20" s="18">
        <f>$Q20-$C$26</f>
        <v>-12.859433570928791</v>
      </c>
      <c r="S20" s="1"/>
    </row>
    <row r="21" spans="2:19" s="8" customFormat="1" ht="16">
      <c r="B21" s="29" t="s">
        <v>53</v>
      </c>
      <c r="C21" s="6" t="s">
        <v>13</v>
      </c>
      <c r="D21" s="30"/>
      <c r="E21" s="30"/>
      <c r="F21" s="1"/>
      <c r="G21" s="10"/>
      <c r="H21" s="5"/>
      <c r="I21" s="1"/>
      <c r="J21" s="1"/>
      <c r="K21" s="1"/>
      <c r="L21" s="1"/>
      <c r="M21" s="10"/>
      <c r="N21" s="21" t="s">
        <v>56</v>
      </c>
      <c r="O21" s="16">
        <v>3</v>
      </c>
      <c r="P21" s="2">
        <f t="shared" si="1"/>
        <v>6</v>
      </c>
      <c r="Q21" s="2">
        <f t="shared" si="3"/>
        <v>3</v>
      </c>
      <c r="R21" s="18">
        <f>$Q21-$C$26</f>
        <v>-11.859433570928791</v>
      </c>
      <c r="S21" s="1"/>
    </row>
    <row r="22" spans="2:19" s="8" customFormat="1" ht="16">
      <c r="C22" s="2">
        <f>SUM($D$6,$J$6,$P$6)</f>
        <v>24</v>
      </c>
      <c r="D22" s="31"/>
      <c r="E22" s="31">
        <f>$Q$6/$O$6*$C$22</f>
        <v>12</v>
      </c>
      <c r="F22" s="1"/>
      <c r="G22" s="10"/>
      <c r="H22" s="5"/>
      <c r="I22" s="1"/>
      <c r="J22" s="1"/>
      <c r="K22" s="1"/>
      <c r="L22" s="1"/>
      <c r="M22" s="10"/>
      <c r="N22" s="21" t="s">
        <v>57</v>
      </c>
      <c r="O22" s="16">
        <v>3</v>
      </c>
      <c r="P22" s="2">
        <f t="shared" si="1"/>
        <v>6</v>
      </c>
      <c r="Q22" s="2">
        <f t="shared" si="3"/>
        <v>3</v>
      </c>
      <c r="R22" s="18">
        <f>$Q22-$C$26</f>
        <v>-11.859433570928791</v>
      </c>
      <c r="S22" s="1"/>
    </row>
    <row r="23" spans="2:19" s="8" customFormat="1">
      <c r="C23" s="31"/>
      <c r="D23" s="31"/>
      <c r="E23" s="31">
        <f>$Q$6/$O$6*$C$22/$P$6</f>
        <v>0.92307692307692313</v>
      </c>
      <c r="F23" s="1"/>
      <c r="G23" s="10"/>
      <c r="H23" s="5"/>
      <c r="I23" s="1"/>
      <c r="J23" s="1"/>
      <c r="K23" s="1"/>
      <c r="L23" s="1"/>
      <c r="M23" s="10"/>
      <c r="N23" s="12"/>
      <c r="O23" s="1"/>
      <c r="Q23" s="1"/>
      <c r="R23" s="1"/>
      <c r="S23" s="1"/>
    </row>
    <row r="24" spans="2:19" s="8" customFormat="1" ht="16">
      <c r="B24" s="87" t="s">
        <v>98</v>
      </c>
      <c r="C24" s="87"/>
      <c r="E24" s="31">
        <f>$Q$6/$O$6</f>
        <v>0.5</v>
      </c>
      <c r="F24" s="1"/>
      <c r="G24" s="10"/>
      <c r="H24" s="5"/>
      <c r="I24" s="1"/>
      <c r="J24" s="1"/>
      <c r="K24" s="1"/>
      <c r="L24" s="1"/>
      <c r="M24" s="10"/>
      <c r="N24" s="11" t="s">
        <v>14</v>
      </c>
      <c r="O24" s="80">
        <f>SUM(O10:O22)</f>
        <v>168</v>
      </c>
      <c r="P24" s="80">
        <f>SUM(P10:P22)</f>
        <v>336</v>
      </c>
      <c r="Q24" s="80">
        <f>SUM(Q10:Q22)</f>
        <v>168</v>
      </c>
      <c r="R24" s="80">
        <f>SUM(R10:R22)</f>
        <v>-25.172636422074291</v>
      </c>
      <c r="S24" s="1"/>
    </row>
    <row r="25" spans="2:19" s="8" customFormat="1" ht="16">
      <c r="B25" s="79" t="s">
        <v>83</v>
      </c>
      <c r="C25" s="78">
        <f>LOG(C17*D6*E6+I20*J6*K6+O26*P6*Q6-35*C22)/LOG(C17*C6*D6+I20*I6*J6+O26*P6*O6)</f>
        <v>0.94996614380302169</v>
      </c>
      <c r="F25" s="1"/>
      <c r="G25" s="10"/>
      <c r="H25" s="5"/>
      <c r="I25" s="1"/>
      <c r="J25" s="1"/>
      <c r="K25" s="1"/>
      <c r="L25" s="1"/>
      <c r="M25" s="10"/>
      <c r="P25" s="1"/>
      <c r="Q25" s="1"/>
      <c r="R25" s="1"/>
      <c r="S25" s="1"/>
    </row>
    <row r="26" spans="2:19" s="8" customFormat="1" ht="16">
      <c r="B26" s="79" t="s">
        <v>93</v>
      </c>
      <c r="C26" s="78">
        <f>SUM(D15,J18,P24)^C25/$C$22</f>
        <v>14.859433570928791</v>
      </c>
      <c r="D26" s="9"/>
      <c r="E26" s="1"/>
      <c r="F26" s="1"/>
      <c r="G26" s="10"/>
      <c r="H26" s="5"/>
      <c r="I26" s="1"/>
      <c r="J26" s="1"/>
      <c r="K26" s="1"/>
      <c r="L26" s="1"/>
      <c r="M26" s="10"/>
      <c r="N26" s="63" t="s">
        <v>79</v>
      </c>
      <c r="O26" s="22">
        <f>IF(Q2="YES",'Round 1'!M22*Rules!I42,'Round 1'!M22)</f>
        <v>240</v>
      </c>
      <c r="P26" s="20"/>
      <c r="Q26" s="20"/>
      <c r="R26" s="20"/>
      <c r="S26" s="1"/>
    </row>
    <row r="27" spans="2:19" s="8" customFormat="1">
      <c r="B27" s="1"/>
      <c r="C27" s="10"/>
      <c r="D27" s="1"/>
      <c r="F27" s="1"/>
      <c r="G27" s="10"/>
      <c r="H27" s="5"/>
      <c r="I27" s="1"/>
      <c r="J27" s="1"/>
      <c r="K27" s="1"/>
      <c r="L27" s="1"/>
      <c r="M27" s="10"/>
      <c r="N27" s="19"/>
      <c r="O27" s="20"/>
      <c r="P27" s="20"/>
      <c r="Q27" s="20"/>
      <c r="R27" s="20"/>
      <c r="S27" s="1"/>
    </row>
    <row r="28" spans="2:19" s="8" customFormat="1">
      <c r="B28" s="83" t="s">
        <v>100</v>
      </c>
      <c r="C28" s="83"/>
      <c r="D28" s="64">
        <f>SUM(E10:E13, K10:K16, Q10:Q22)/C22</f>
        <v>18.458333333333332</v>
      </c>
      <c r="F28" s="13"/>
      <c r="G28" s="10"/>
      <c r="H28" s="5"/>
      <c r="I28" s="1"/>
      <c r="J28" s="1"/>
      <c r="K28" s="1"/>
      <c r="L28" s="1"/>
      <c r="M28" s="10"/>
      <c r="N28" s="19"/>
      <c r="O28" s="20"/>
      <c r="P28" s="20"/>
      <c r="Q28" s="20"/>
      <c r="R28" s="20"/>
      <c r="S28" s="1"/>
    </row>
    <row r="29" spans="2:19" s="8" customFormat="1">
      <c r="B29" s="83" t="s">
        <v>99</v>
      </c>
      <c r="C29" s="83"/>
      <c r="D29" s="64">
        <f>SUM($F$10:$F$13, $L$10:$L$16, $R$10:$R$22)/$C$22</f>
        <v>3.598899762404546</v>
      </c>
      <c r="F29" s="1"/>
      <c r="G29" s="10"/>
      <c r="H29" s="5"/>
      <c r="I29" s="1"/>
      <c r="J29" s="1"/>
      <c r="K29" s="1"/>
      <c r="L29" s="1"/>
      <c r="M29" s="10"/>
      <c r="N29" s="19"/>
      <c r="O29" s="20"/>
      <c r="P29" s="20"/>
      <c r="Q29" s="20"/>
      <c r="R29" s="20"/>
      <c r="S29" s="1"/>
    </row>
    <row r="30" spans="2:19" s="8" customFormat="1" ht="32" customHeight="1">
      <c r="B30" s="98" t="s">
        <v>90</v>
      </c>
      <c r="F30" s="1"/>
      <c r="G30" s="10"/>
      <c r="H30" s="5"/>
      <c r="I30" s="1"/>
      <c r="J30" s="1"/>
      <c r="K30" s="1"/>
      <c r="L30" s="1"/>
      <c r="M30" s="10"/>
      <c r="N30" s="19"/>
      <c r="O30" s="20"/>
      <c r="P30" s="20"/>
      <c r="Q30" s="20"/>
      <c r="R30" s="20"/>
      <c r="S30" s="1"/>
    </row>
    <row r="31" spans="2:19" s="8" customFormat="1" ht="15" customHeight="1">
      <c r="B31" s="65" t="s">
        <v>24</v>
      </c>
      <c r="C31" s="73"/>
      <c r="D31" s="66"/>
      <c r="E31" s="74"/>
      <c r="F31" s="10"/>
      <c r="G31" s="10"/>
      <c r="H31" s="12"/>
      <c r="I31" s="10"/>
      <c r="J31" s="10"/>
      <c r="K31" s="10"/>
      <c r="L31" s="10"/>
      <c r="M31" s="10"/>
      <c r="N31" s="12"/>
      <c r="O31" s="10"/>
      <c r="P31" s="10"/>
      <c r="Q31" s="10"/>
      <c r="R31" s="10"/>
      <c r="S31" s="10"/>
    </row>
    <row r="32" spans="2:19" s="8" customFormat="1" ht="15" customHeight="1">
      <c r="B32" s="68" t="s">
        <v>25</v>
      </c>
      <c r="C32" s="35"/>
      <c r="D32" s="34"/>
      <c r="E32" s="75"/>
      <c r="F32" s="10"/>
      <c r="G32" s="10"/>
      <c r="H32" s="12"/>
      <c r="I32" s="10"/>
      <c r="J32" s="10"/>
      <c r="K32" s="10"/>
      <c r="L32" s="10"/>
      <c r="M32" s="10"/>
      <c r="N32" s="12"/>
      <c r="O32" s="10"/>
      <c r="P32" s="10"/>
      <c r="Q32" s="10"/>
      <c r="R32" s="10"/>
      <c r="S32" s="10"/>
    </row>
    <row r="33" spans="2:19" s="8" customFormat="1" ht="15" customHeight="1">
      <c r="B33" s="68" t="s">
        <v>95</v>
      </c>
      <c r="C33" s="35"/>
      <c r="D33" s="34"/>
      <c r="E33" s="75"/>
      <c r="F33" s="10"/>
      <c r="G33" s="10"/>
      <c r="H33" s="12"/>
      <c r="I33" s="10"/>
      <c r="J33" s="10"/>
      <c r="K33" s="10"/>
      <c r="L33" s="10"/>
      <c r="M33" s="10"/>
      <c r="N33" s="12"/>
      <c r="O33" s="10"/>
      <c r="P33" s="10"/>
      <c r="Q33" s="10"/>
      <c r="R33" s="10"/>
      <c r="S33" s="10"/>
    </row>
    <row r="34" spans="2:19" s="8" customFormat="1" ht="15" customHeight="1">
      <c r="B34" s="68" t="s">
        <v>97</v>
      </c>
      <c r="C34" s="35"/>
      <c r="D34" s="34"/>
      <c r="E34" s="75"/>
      <c r="F34" s="10"/>
      <c r="G34" s="10"/>
      <c r="H34" s="12"/>
      <c r="I34" s="10"/>
      <c r="J34" s="10"/>
      <c r="K34" s="10"/>
      <c r="L34" s="10"/>
      <c r="M34" s="10"/>
      <c r="N34" s="12"/>
      <c r="O34" s="10"/>
      <c r="P34" s="10"/>
      <c r="Q34" s="10"/>
      <c r="R34" s="10"/>
      <c r="S34" s="10"/>
    </row>
    <row r="35" spans="2:19" s="8" customFormat="1" ht="15" customHeight="1">
      <c r="B35" s="68" t="s">
        <v>18</v>
      </c>
      <c r="C35" s="35"/>
      <c r="D35" s="34"/>
      <c r="E35" s="75"/>
      <c r="F35" s="10"/>
      <c r="G35" s="10"/>
      <c r="H35" s="12"/>
      <c r="I35" s="10"/>
      <c r="J35" s="10"/>
      <c r="K35" s="10"/>
      <c r="L35" s="10"/>
      <c r="M35" s="10"/>
      <c r="N35" s="12"/>
      <c r="O35" s="10"/>
      <c r="P35" s="10"/>
      <c r="Q35" s="10"/>
      <c r="R35" s="10"/>
      <c r="S35" s="10"/>
    </row>
    <row r="36" spans="2:19" s="8" customFormat="1" ht="15" customHeight="1">
      <c r="B36" s="68" t="s">
        <v>21</v>
      </c>
      <c r="C36" s="35"/>
      <c r="D36" s="34"/>
      <c r="E36" s="75"/>
      <c r="F36" s="10"/>
      <c r="G36" s="10"/>
      <c r="H36" s="12"/>
      <c r="I36" s="10"/>
      <c r="J36" s="10"/>
      <c r="K36" s="10"/>
      <c r="L36" s="10"/>
      <c r="M36" s="10"/>
      <c r="N36" s="12"/>
      <c r="O36" s="10"/>
      <c r="P36" s="10"/>
      <c r="Q36" s="10"/>
      <c r="R36" s="10"/>
      <c r="S36" s="10"/>
    </row>
    <row r="37" spans="2:19" s="8" customFormat="1" ht="15" customHeight="1">
      <c r="B37" s="68" t="s">
        <v>19</v>
      </c>
      <c r="C37" s="35"/>
      <c r="D37" s="34"/>
      <c r="E37" s="75"/>
      <c r="F37" s="10"/>
      <c r="G37" s="10"/>
      <c r="H37" s="12"/>
      <c r="I37" s="10"/>
      <c r="J37" s="10"/>
      <c r="K37" s="10"/>
      <c r="L37" s="10"/>
      <c r="M37" s="10"/>
      <c r="N37" s="12"/>
      <c r="O37" s="10"/>
      <c r="P37" s="10"/>
      <c r="Q37" s="10"/>
      <c r="R37" s="10"/>
      <c r="S37" s="10"/>
    </row>
    <row r="38" spans="2:19" s="8" customFormat="1" ht="15" customHeight="1">
      <c r="B38" s="68" t="s">
        <v>20</v>
      </c>
      <c r="C38" s="35"/>
      <c r="D38" s="34"/>
      <c r="E38" s="75"/>
      <c r="F38" s="10"/>
      <c r="G38" s="10"/>
      <c r="H38" s="12"/>
      <c r="I38" s="10"/>
      <c r="J38" s="10"/>
      <c r="K38" s="10"/>
      <c r="L38" s="10"/>
      <c r="M38" s="10"/>
      <c r="N38" s="12"/>
      <c r="O38" s="10"/>
      <c r="P38" s="10"/>
      <c r="Q38" s="10"/>
      <c r="R38" s="10"/>
      <c r="S38" s="10"/>
    </row>
    <row r="39" spans="2:19" s="8" customFormat="1" ht="15" customHeight="1">
      <c r="B39" s="68" t="s">
        <v>26</v>
      </c>
      <c r="C39" s="35"/>
      <c r="D39" s="34"/>
      <c r="E39" s="75"/>
      <c r="F39" s="10"/>
      <c r="G39" s="10"/>
      <c r="H39" s="12"/>
      <c r="I39" s="10"/>
      <c r="J39" s="10"/>
      <c r="K39" s="10"/>
      <c r="L39" s="10"/>
      <c r="M39" s="10"/>
      <c r="N39" s="12"/>
      <c r="O39" s="10"/>
      <c r="P39" s="10"/>
      <c r="Q39" s="10"/>
      <c r="R39" s="10"/>
      <c r="S39" s="10"/>
    </row>
    <row r="40" spans="2:19" s="8" customFormat="1" ht="15" customHeight="1">
      <c r="B40" s="68" t="s">
        <v>27</v>
      </c>
      <c r="C40" s="35"/>
      <c r="D40" s="34"/>
      <c r="E40" s="75"/>
      <c r="F40" s="10"/>
      <c r="G40" s="10"/>
      <c r="H40" s="12"/>
      <c r="I40" s="10"/>
      <c r="J40" s="10"/>
      <c r="K40" s="10"/>
      <c r="L40" s="10"/>
      <c r="M40" s="10"/>
      <c r="N40" s="12"/>
      <c r="O40" s="10"/>
      <c r="P40" s="10"/>
      <c r="Q40" s="10"/>
      <c r="R40" s="10"/>
      <c r="S40" s="10"/>
    </row>
    <row r="41" spans="2:19" s="8" customFormat="1" ht="15" customHeight="1">
      <c r="B41" s="68" t="s">
        <v>28</v>
      </c>
      <c r="C41" s="35"/>
      <c r="D41" s="34"/>
      <c r="E41" s="75"/>
      <c r="F41" s="10"/>
      <c r="G41" s="10"/>
      <c r="H41" s="12"/>
      <c r="I41" s="10"/>
      <c r="J41" s="10"/>
      <c r="K41" s="10"/>
      <c r="L41" s="10"/>
      <c r="M41" s="10"/>
      <c r="N41" s="12"/>
      <c r="O41" s="10"/>
      <c r="P41" s="10"/>
      <c r="Q41" s="10"/>
      <c r="R41" s="10"/>
      <c r="S41" s="10"/>
    </row>
    <row r="42" spans="2:19" s="8" customFormat="1" ht="15" customHeight="1">
      <c r="B42" s="68" t="s">
        <v>15</v>
      </c>
      <c r="C42" s="35"/>
      <c r="D42" s="34"/>
      <c r="E42" s="75"/>
      <c r="F42" s="10"/>
      <c r="G42" s="10"/>
      <c r="H42" s="12"/>
      <c r="I42" s="10"/>
      <c r="J42" s="10"/>
      <c r="K42" s="10"/>
      <c r="L42" s="10"/>
      <c r="M42" s="10"/>
      <c r="N42" s="12"/>
      <c r="O42" s="10"/>
      <c r="P42" s="10"/>
      <c r="Q42" s="10"/>
      <c r="R42" s="10"/>
      <c r="S42" s="10"/>
    </row>
    <row r="43" spans="2:19" s="8" customFormat="1" ht="15" customHeight="1">
      <c r="B43" s="68" t="s">
        <v>16</v>
      </c>
      <c r="C43" s="35"/>
      <c r="D43" s="34"/>
      <c r="E43" s="75"/>
      <c r="F43" s="10"/>
      <c r="G43" s="10"/>
      <c r="H43" s="12"/>
      <c r="I43" s="10"/>
      <c r="J43" s="10"/>
      <c r="K43" s="10"/>
      <c r="L43" s="10"/>
      <c r="M43" s="10"/>
      <c r="N43" s="12"/>
      <c r="O43" s="10"/>
      <c r="P43" s="10"/>
      <c r="Q43" s="10"/>
      <c r="R43" s="10"/>
      <c r="S43" s="10"/>
    </row>
    <row r="44" spans="2:19" s="8" customFormat="1" ht="15" customHeight="1">
      <c r="B44" s="68" t="s">
        <v>17</v>
      </c>
      <c r="C44" s="35"/>
      <c r="D44" s="34"/>
      <c r="E44" s="75"/>
      <c r="F44" s="10"/>
      <c r="G44" s="10"/>
      <c r="H44" s="12"/>
      <c r="I44" s="10"/>
      <c r="J44" s="10"/>
      <c r="K44" s="10"/>
      <c r="L44" s="10"/>
      <c r="M44" s="10"/>
      <c r="N44" s="12"/>
      <c r="O44" s="10"/>
      <c r="P44" s="10"/>
      <c r="Q44" s="10"/>
      <c r="R44" s="10"/>
      <c r="S44" s="10"/>
    </row>
    <row r="45" spans="2:19" s="8" customFormat="1" ht="15" customHeight="1">
      <c r="B45" s="70" t="s">
        <v>96</v>
      </c>
      <c r="C45" s="76"/>
      <c r="D45" s="71"/>
      <c r="E45" s="77"/>
      <c r="F45" s="10"/>
      <c r="G45" s="10"/>
      <c r="H45" s="12"/>
      <c r="I45" s="10"/>
      <c r="J45" s="10"/>
      <c r="K45" s="10"/>
      <c r="L45" s="10"/>
      <c r="M45" s="10"/>
      <c r="N45" s="12"/>
      <c r="O45" s="10"/>
      <c r="P45" s="10"/>
      <c r="Q45" s="10"/>
      <c r="R45" s="10"/>
      <c r="S45" s="10"/>
    </row>
    <row r="46" spans="2:19" s="8" customFormat="1" ht="15" customHeight="1">
      <c r="B46" s="10"/>
      <c r="C46" s="10"/>
      <c r="D46" s="28"/>
      <c r="E46" s="10"/>
      <c r="F46" s="10"/>
      <c r="G46" s="10"/>
      <c r="H46" s="12"/>
      <c r="I46" s="10"/>
      <c r="J46" s="10"/>
      <c r="K46" s="10"/>
      <c r="L46" s="10"/>
      <c r="M46" s="10"/>
      <c r="N46" s="12"/>
      <c r="O46" s="10"/>
      <c r="P46" s="10"/>
      <c r="Q46" s="10"/>
      <c r="R46" s="10"/>
      <c r="S46" s="10"/>
    </row>
    <row r="47" spans="2:19" s="8" customFormat="1" ht="15" customHeight="1">
      <c r="B47" s="10"/>
      <c r="C47" s="10"/>
      <c r="D47" s="10"/>
      <c r="E47" s="10"/>
      <c r="F47" s="10"/>
      <c r="G47" s="10"/>
      <c r="H47" s="12"/>
      <c r="I47" s="10"/>
      <c r="J47" s="10"/>
      <c r="K47" s="10"/>
      <c r="L47" s="10"/>
      <c r="M47" s="10"/>
      <c r="N47" s="12"/>
      <c r="O47" s="10"/>
      <c r="P47" s="10"/>
      <c r="Q47" s="10"/>
      <c r="R47" s="10"/>
      <c r="S47" s="10"/>
    </row>
    <row r="48" spans="2:19" s="8" customFormat="1" ht="15" customHeight="1">
      <c r="B48" s="10"/>
      <c r="C48" s="10"/>
      <c r="D48" s="10"/>
      <c r="E48" s="10"/>
      <c r="F48" s="10"/>
      <c r="G48" s="10"/>
      <c r="H48" s="12"/>
      <c r="I48" s="10"/>
      <c r="J48" s="10"/>
      <c r="K48" s="10"/>
      <c r="L48" s="10"/>
      <c r="M48" s="10"/>
      <c r="N48" s="12"/>
      <c r="O48" s="10"/>
      <c r="P48" s="10"/>
      <c r="Q48" s="10"/>
      <c r="R48" s="10"/>
      <c r="S48" s="10"/>
    </row>
    <row r="49" spans="2:19" s="8" customFormat="1" ht="15" customHeight="1">
      <c r="B49" s="10"/>
      <c r="C49" s="10"/>
      <c r="D49" s="10"/>
      <c r="E49" s="10"/>
      <c r="F49" s="10"/>
      <c r="G49" s="10"/>
      <c r="H49" s="12"/>
      <c r="I49" s="10"/>
      <c r="J49" s="10"/>
      <c r="K49" s="10"/>
      <c r="L49" s="10"/>
      <c r="M49" s="10"/>
      <c r="N49" s="12"/>
      <c r="O49" s="10"/>
      <c r="P49" s="10"/>
      <c r="Q49" s="10"/>
      <c r="R49" s="10"/>
      <c r="S49" s="10"/>
    </row>
    <row r="50" spans="2:19" s="8" customFormat="1" ht="15" customHeight="1">
      <c r="B50" s="10"/>
      <c r="C50" s="10"/>
      <c r="D50" s="10"/>
      <c r="E50" s="10"/>
      <c r="F50" s="10"/>
      <c r="G50" s="10"/>
      <c r="H50" s="12"/>
      <c r="I50" s="10"/>
      <c r="J50" s="10"/>
      <c r="K50" s="10"/>
      <c r="L50" s="10"/>
      <c r="M50" s="10"/>
      <c r="N50" s="12"/>
      <c r="O50" s="10"/>
      <c r="P50" s="10"/>
      <c r="Q50" s="10"/>
      <c r="R50" s="10"/>
      <c r="S50" s="10"/>
    </row>
    <row r="51" spans="2:19" s="8" customFormat="1" ht="15" customHeight="1">
      <c r="B51" s="10"/>
      <c r="C51" s="10"/>
      <c r="D51" s="10"/>
      <c r="E51" s="10"/>
      <c r="F51" s="10"/>
      <c r="G51" s="10"/>
      <c r="H51" s="12"/>
      <c r="I51" s="10"/>
      <c r="J51" s="10"/>
      <c r="K51" s="10"/>
      <c r="L51" s="10"/>
      <c r="M51" s="10"/>
      <c r="N51" s="12"/>
      <c r="O51" s="10"/>
      <c r="P51" s="10"/>
      <c r="Q51" s="10"/>
      <c r="R51" s="10"/>
      <c r="S51" s="10"/>
    </row>
    <row r="52" spans="2:19" s="8" customFormat="1" ht="15" customHeight="1">
      <c r="B52" s="10"/>
      <c r="C52" s="10"/>
      <c r="D52" s="10"/>
      <c r="E52" s="10"/>
      <c r="F52" s="10"/>
      <c r="G52" s="10"/>
      <c r="H52" s="12"/>
      <c r="I52" s="10"/>
      <c r="J52" s="10"/>
      <c r="K52" s="10"/>
      <c r="L52" s="10"/>
      <c r="M52" s="10"/>
      <c r="N52" s="12"/>
      <c r="O52" s="10"/>
      <c r="P52" s="10"/>
      <c r="Q52" s="10"/>
      <c r="R52" s="10"/>
      <c r="S52" s="10"/>
    </row>
    <row r="53" spans="2:19" s="8" customFormat="1" ht="15" customHeight="1">
      <c r="B53" s="10"/>
      <c r="C53" s="10"/>
      <c r="D53" s="10"/>
      <c r="E53" s="10"/>
      <c r="F53" s="10"/>
      <c r="G53" s="10"/>
      <c r="H53" s="12"/>
      <c r="I53" s="10"/>
      <c r="J53" s="10"/>
      <c r="K53" s="10"/>
      <c r="L53" s="10"/>
      <c r="M53" s="10"/>
      <c r="N53" s="12"/>
      <c r="O53" s="10"/>
      <c r="P53" s="10"/>
      <c r="Q53" s="10"/>
      <c r="R53" s="10"/>
      <c r="S53" s="10"/>
    </row>
    <row r="54" spans="2:19" s="8" customFormat="1" ht="15" customHeight="1">
      <c r="B54" s="10"/>
      <c r="C54" s="10"/>
      <c r="D54" s="10"/>
      <c r="E54" s="10"/>
      <c r="F54" s="10"/>
      <c r="G54" s="10"/>
      <c r="H54" s="12"/>
      <c r="I54" s="10"/>
      <c r="J54" s="10"/>
      <c r="K54" s="10"/>
      <c r="L54" s="10"/>
      <c r="M54" s="10"/>
      <c r="N54" s="12"/>
      <c r="O54" s="10"/>
      <c r="P54" s="10"/>
      <c r="Q54" s="10"/>
      <c r="R54" s="10"/>
      <c r="S54" s="10"/>
    </row>
    <row r="55" spans="2:19" s="8" customFormat="1" ht="15" customHeight="1">
      <c r="B55" s="10"/>
      <c r="C55" s="10"/>
      <c r="D55" s="10"/>
      <c r="E55" s="10"/>
      <c r="F55" s="10"/>
      <c r="G55" s="10"/>
      <c r="H55" s="12"/>
      <c r="I55" s="10"/>
      <c r="J55" s="10"/>
      <c r="K55" s="10"/>
      <c r="L55" s="10"/>
      <c r="M55" s="10"/>
      <c r="N55" s="12"/>
      <c r="O55" s="10"/>
      <c r="P55" s="10"/>
      <c r="Q55" s="10"/>
      <c r="R55" s="10"/>
      <c r="S55" s="10"/>
    </row>
    <row r="56" spans="2:19" s="8" customFormat="1">
      <c r="B56" s="10"/>
      <c r="C56" s="10"/>
      <c r="D56" s="10"/>
      <c r="E56" s="10"/>
      <c r="F56" s="10"/>
      <c r="G56" s="10"/>
      <c r="H56" s="12"/>
      <c r="I56" s="10"/>
      <c r="J56" s="10"/>
      <c r="K56" s="10"/>
      <c r="L56" s="10"/>
      <c r="M56" s="10"/>
      <c r="N56" s="12"/>
      <c r="O56" s="10"/>
      <c r="P56" s="10"/>
      <c r="Q56" s="10"/>
      <c r="R56" s="10"/>
      <c r="S56" s="10"/>
    </row>
    <row r="57" spans="2:19" s="8" customFormat="1">
      <c r="B57" s="10"/>
      <c r="C57" s="10"/>
      <c r="D57" s="10"/>
      <c r="E57" s="10"/>
      <c r="F57" s="10"/>
      <c r="G57" s="10"/>
      <c r="H57" s="12"/>
      <c r="I57" s="10"/>
      <c r="J57" s="10"/>
      <c r="K57" s="10"/>
      <c r="L57" s="10"/>
      <c r="M57" s="10"/>
      <c r="N57" s="12"/>
      <c r="O57" s="10"/>
      <c r="P57" s="10"/>
      <c r="Q57" s="10"/>
      <c r="R57" s="10"/>
      <c r="S57" s="10"/>
    </row>
    <row r="58" spans="2:19" s="8" customFormat="1">
      <c r="B58" s="10"/>
      <c r="C58" s="10"/>
      <c r="D58" s="10"/>
      <c r="E58" s="10"/>
      <c r="F58" s="10"/>
      <c r="G58" s="10"/>
      <c r="H58" s="12"/>
      <c r="I58" s="10"/>
      <c r="J58" s="10"/>
      <c r="K58" s="10"/>
      <c r="L58" s="10"/>
      <c r="M58" s="10"/>
      <c r="N58" s="12"/>
      <c r="O58" s="10"/>
      <c r="P58" s="10"/>
      <c r="Q58" s="10"/>
      <c r="R58" s="10"/>
      <c r="S58" s="10"/>
    </row>
    <row r="59" spans="2:19" s="8" customFormat="1">
      <c r="B59" s="10"/>
      <c r="C59" s="10"/>
      <c r="D59" s="10"/>
      <c r="E59" s="10"/>
      <c r="F59" s="10"/>
      <c r="G59" s="10"/>
      <c r="H59" s="12"/>
      <c r="I59" s="10"/>
      <c r="J59" s="10"/>
      <c r="K59" s="10"/>
      <c r="L59" s="10"/>
      <c r="M59" s="10"/>
      <c r="N59" s="12"/>
      <c r="O59" s="10"/>
      <c r="P59" s="10"/>
      <c r="Q59" s="10"/>
      <c r="R59" s="10"/>
      <c r="S59" s="10"/>
    </row>
    <row r="60" spans="2:19" s="8" customFormat="1">
      <c r="B60" s="10"/>
      <c r="C60" s="10"/>
      <c r="D60" s="10"/>
      <c r="E60" s="10"/>
      <c r="F60" s="10"/>
      <c r="G60" s="10"/>
      <c r="H60" s="12"/>
      <c r="I60" s="10"/>
      <c r="J60" s="10"/>
      <c r="K60" s="10"/>
      <c r="L60" s="10"/>
      <c r="M60" s="10"/>
      <c r="N60" s="12"/>
      <c r="O60" s="10"/>
      <c r="P60" s="10"/>
      <c r="Q60" s="10"/>
      <c r="R60" s="10"/>
      <c r="S60" s="10"/>
    </row>
    <row r="61" spans="2:19" s="8" customFormat="1" ht="30.75" customHeight="1">
      <c r="B61" s="10"/>
      <c r="C61" s="10"/>
      <c r="D61" s="10"/>
      <c r="E61" s="10"/>
      <c r="F61" s="10"/>
      <c r="G61" s="10"/>
      <c r="H61" s="12"/>
      <c r="I61" s="10"/>
      <c r="J61" s="10"/>
      <c r="K61" s="10"/>
      <c r="L61" s="10"/>
      <c r="M61" s="10"/>
      <c r="N61" s="12"/>
      <c r="O61" s="10"/>
      <c r="P61" s="10"/>
      <c r="Q61" s="10"/>
      <c r="R61" s="10"/>
      <c r="S61" s="10"/>
    </row>
    <row r="62" spans="2:19" s="8" customFormat="1">
      <c r="B62" s="10"/>
      <c r="C62" s="10"/>
      <c r="D62" s="10"/>
      <c r="E62" s="10"/>
      <c r="F62" s="10"/>
      <c r="G62" s="10"/>
      <c r="H62" s="12"/>
      <c r="I62" s="10"/>
      <c r="J62" s="10"/>
      <c r="K62" s="10"/>
      <c r="L62" s="10"/>
      <c r="M62" s="10"/>
      <c r="N62" s="12"/>
      <c r="O62" s="10"/>
      <c r="P62" s="10"/>
      <c r="Q62" s="10"/>
      <c r="R62" s="10"/>
      <c r="S62" s="10"/>
    </row>
    <row r="63" spans="2:19" s="8" customFormat="1">
      <c r="B63" s="10"/>
      <c r="C63" s="10"/>
      <c r="D63" s="10"/>
      <c r="E63" s="10"/>
      <c r="F63" s="10"/>
      <c r="G63" s="10"/>
      <c r="H63" s="12"/>
      <c r="I63" s="10"/>
      <c r="J63" s="10"/>
      <c r="K63" s="10"/>
      <c r="L63" s="10"/>
      <c r="M63" s="10"/>
      <c r="N63" s="12"/>
      <c r="O63" s="10"/>
      <c r="P63" s="10"/>
      <c r="Q63" s="10"/>
      <c r="R63" s="10"/>
      <c r="S63" s="10"/>
    </row>
  </sheetData>
  <mergeCells count="5">
    <mergeCell ref="B28:C28"/>
    <mergeCell ref="B29:C29"/>
    <mergeCell ref="N2:P2"/>
    <mergeCell ref="B2:D2"/>
    <mergeCell ref="B24:C24"/>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4480A71A-73E6-4145-BB8C-47DB70D82618}">
          <x14:formula1>
            <xm:f>Lists!$B$3:$B$4</xm:f>
          </x14:formula1>
          <xm:sqref>E2 J2 Q2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22C2F-9A68-4C4C-B991-9B95DF2A5F4F}">
  <dimension ref="B2:B4"/>
  <sheetViews>
    <sheetView workbookViewId="0">
      <selection activeCell="B5" sqref="B5"/>
    </sheetView>
  </sheetViews>
  <sheetFormatPr baseColWidth="10" defaultRowHeight="15"/>
  <sheetData>
    <row r="2" spans="2:2">
      <c r="B2" t="s">
        <v>76</v>
      </c>
    </row>
    <row r="3" spans="2:2">
      <c r="B3" t="s">
        <v>73</v>
      </c>
    </row>
    <row r="4" spans="2:2">
      <c r="B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Rules</vt:lpstr>
      <vt:lpstr>Round 1</vt:lpstr>
      <vt:lpstr>Round 2</vt:lpstr>
      <vt:lpstr>Lists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Dna</dc:creator>
  <cp:lastModifiedBy>Microsoft Office User</cp:lastModifiedBy>
  <dcterms:created xsi:type="dcterms:W3CDTF">2010-01-16T07:23:53Z</dcterms:created>
  <dcterms:modified xsi:type="dcterms:W3CDTF">2020-04-15T00:02:54Z</dcterms:modified>
</cp:coreProperties>
</file>